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<sst xmlns="http://schemas.openxmlformats.org/spreadsheetml/2006/main" count="238" uniqueCount="126">
  <si>
    <t xml:space="preserve">                                                                   </t>
  </si>
  <si>
    <t>Dział</t>
  </si>
  <si>
    <t>Nazwa</t>
  </si>
  <si>
    <t>Plan po zmianach</t>
  </si>
  <si>
    <t>%</t>
  </si>
  <si>
    <t>Rolnictwo i łowiectwo</t>
  </si>
  <si>
    <t>w tym:</t>
  </si>
  <si>
    <t>Transport i łączność</t>
  </si>
  <si>
    <t>Gospodarka mieszkaniowa</t>
  </si>
  <si>
    <t>Administracja publiczna</t>
  </si>
  <si>
    <t>Bezpieczeństwo publiczne i ochrona przeciwpożarowa</t>
  </si>
  <si>
    <t>Dochody od osób prawnych, osób fizycznych i od innych jednostek nie posiadających osobowości prawnej</t>
  </si>
  <si>
    <t>Różne rozliczenia</t>
  </si>
  <si>
    <t>Oświata i wychowanie</t>
  </si>
  <si>
    <t>Ochrona zdrowia</t>
  </si>
  <si>
    <t>Opieka społeczna</t>
  </si>
  <si>
    <t>Kultura i ochrona dziedzictwa narodowego</t>
  </si>
  <si>
    <t xml:space="preserve">Razem dochody bez zadań zleconych i powierzonych </t>
  </si>
  <si>
    <t>ZADANIA POWIERZONE</t>
  </si>
  <si>
    <t>Działalność usługowa</t>
  </si>
  <si>
    <t>ZADANIA ZLECONE</t>
  </si>
  <si>
    <t>Urzędy naczelnych organów władzy państwowej, kontroli i ochrony prawa oraz sądownictwa</t>
  </si>
  <si>
    <t>Gospodarka komunalna i ochrona środowiska</t>
  </si>
  <si>
    <t>Razem zadania zlecone</t>
  </si>
  <si>
    <t>DOCHODY OGÓŁEM</t>
  </si>
  <si>
    <t xml:space="preserve"> Załącznik Nr 3 do Uchwały</t>
  </si>
  <si>
    <t xml:space="preserve">     Rady Miasta i Gminy Nr ................</t>
  </si>
  <si>
    <t>Edukacyjna opieka wychowawcza</t>
  </si>
  <si>
    <t>Wpłaty do budżetu nadwyżki środków obrotowych zakładu budżetowego-przedszkola</t>
  </si>
  <si>
    <t>PRZYCHODY</t>
  </si>
  <si>
    <t>1) Nadwyżka z lat ubiegłych</t>
  </si>
  <si>
    <t>2) Przychody z zaciągniętych kredytów</t>
  </si>
  <si>
    <t>SUMA BILANSOWA</t>
  </si>
  <si>
    <t>010</t>
  </si>
  <si>
    <r>
      <t xml:space="preserve">             </t>
    </r>
    <r>
      <rPr>
        <b/>
        <sz val="10"/>
        <rFont val="Arial"/>
        <family val="2"/>
      </rPr>
      <t>WYKONANIE DOCHODÓW WG. WAŻNIEJSZYCH ŹRÓDEŁ I DZIAŁÓW</t>
    </r>
  </si>
  <si>
    <r>
      <t>─</t>
    </r>
    <r>
      <rPr>
        <sz val="10"/>
        <rFont val="Arial"/>
        <family val="2"/>
      </rPr>
      <t>      dotacja celowa z budżetu państwa na realizację zadań bieżących realizowanych na podstawie porozumień</t>
    </r>
  </si>
  <si>
    <r>
      <t>─</t>
    </r>
    <r>
      <rPr>
        <sz val="10"/>
        <rFont val="Arial"/>
        <family val="2"/>
      </rPr>
      <t>       dochody z najmu i dzierżawy składników majątkowych</t>
    </r>
  </si>
  <si>
    <r>
      <t>─</t>
    </r>
    <r>
      <rPr>
        <sz val="10"/>
        <rFont val="Arial"/>
        <family val="2"/>
      </rPr>
      <t>       dochody ze sprzedaży składników majątkowych</t>
    </r>
  </si>
  <si>
    <r>
      <t>─</t>
    </r>
    <r>
      <rPr>
        <sz val="10"/>
        <rFont val="Arial"/>
        <family val="2"/>
      </rPr>
      <t>       wpływy z usług(wydawanie świadectw miejsca pochodz. zwierząt)</t>
    </r>
  </si>
  <si>
    <r>
      <t>─</t>
    </r>
    <r>
      <rPr>
        <sz val="10"/>
        <rFont val="Arial"/>
        <family val="2"/>
      </rPr>
      <t xml:space="preserve">       odsetki od nieterminowych wpłat</t>
    </r>
  </si>
  <si>
    <r>
      <t>─</t>
    </r>
    <r>
      <rPr>
        <sz val="10"/>
        <rFont val="Arial"/>
        <family val="2"/>
      </rPr>
      <t>       środki na dofinansowanie własnych zadań bieżących gminy pozyskane z innych źródeł</t>
    </r>
  </si>
  <si>
    <r>
      <t xml:space="preserve">─      </t>
    </r>
    <r>
      <rPr>
        <sz val="10"/>
        <rFont val="Arial"/>
        <family val="2"/>
      </rPr>
      <t>dotacja otrzymana z budżetu państwa na realizacje zadań inwestycyjnych</t>
    </r>
  </si>
  <si>
    <r>
      <t>─</t>
    </r>
    <r>
      <rPr>
        <sz val="10"/>
        <rFont val="Arial"/>
        <family val="2"/>
      </rPr>
      <t>       opłata za zajęcie pasa ruchu drogowego</t>
    </r>
  </si>
  <si>
    <r>
      <t>─</t>
    </r>
    <r>
      <rPr>
        <sz val="10"/>
        <rFont val="Arial"/>
        <family val="2"/>
      </rPr>
      <t>       wpływy z opłat za zarząd, użytkowanie i wieczyste użytkowanie</t>
    </r>
  </si>
  <si>
    <r>
      <t>─</t>
    </r>
    <r>
      <rPr>
        <sz val="10"/>
        <rFont val="Arial"/>
        <family val="2"/>
      </rPr>
      <t>       wpływy z opłat adiacenckich</t>
    </r>
  </si>
  <si>
    <r>
      <t>─</t>
    </r>
    <r>
      <rPr>
        <sz val="10"/>
        <rFont val="Arial"/>
        <family val="2"/>
      </rPr>
      <t>       odsetki od nieterminowych wpłat</t>
    </r>
  </si>
  <si>
    <r>
      <t>─</t>
    </r>
    <r>
      <rPr>
        <sz val="10"/>
        <rFont val="Arial"/>
        <family val="2"/>
      </rPr>
      <t>       odsetki od środków na rachunku bankowym(lokata)</t>
    </r>
  </si>
  <si>
    <r>
      <t>─</t>
    </r>
    <r>
      <rPr>
        <sz val="10"/>
        <rFont val="Arial"/>
        <family val="2"/>
      </rPr>
      <t>       opłaty za druki, rozliczenia z lat ubiegłych, zwrot za rozmowy telefoniczne, opłata za wpis do ewidencji działalności gospodarczej</t>
    </r>
  </si>
  <si>
    <r>
      <t>─</t>
    </r>
    <r>
      <rPr>
        <sz val="10"/>
        <rFont val="Arial"/>
        <family val="2"/>
      </rPr>
      <t>       dotacja otrzymana z funduszy celowych(WFOŚiGW)</t>
    </r>
  </si>
  <si>
    <r>
      <t>─</t>
    </r>
    <r>
      <rPr>
        <sz val="10"/>
        <rFont val="Arial"/>
        <family val="2"/>
      </rPr>
      <t>       podatek od nieruchomości</t>
    </r>
  </si>
  <si>
    <r>
      <t>─</t>
    </r>
    <r>
      <rPr>
        <sz val="10"/>
        <rFont val="Arial"/>
        <family val="2"/>
      </rPr>
      <t>       podatek rolny</t>
    </r>
  </si>
  <si>
    <r>
      <t>─</t>
    </r>
    <r>
      <rPr>
        <sz val="10"/>
        <rFont val="Arial"/>
        <family val="2"/>
      </rPr>
      <t>       podatek leśny</t>
    </r>
  </si>
  <si>
    <r>
      <t>─</t>
    </r>
    <r>
      <rPr>
        <sz val="10"/>
        <rFont val="Arial"/>
        <family val="2"/>
      </rPr>
      <t>       podatek od środków transportowych</t>
    </r>
  </si>
  <si>
    <r>
      <t>─</t>
    </r>
    <r>
      <rPr>
        <sz val="10"/>
        <rFont val="Arial"/>
        <family val="2"/>
      </rPr>
      <t>      podatek od działalności gospodarczej od osób fizycznych opłacany w formie karty podatkowej</t>
    </r>
  </si>
  <si>
    <r>
      <t>─</t>
    </r>
    <r>
      <rPr>
        <sz val="10"/>
        <rFont val="Arial"/>
        <family val="2"/>
      </rPr>
      <t>       podatek od czynności cywilno-prawnych</t>
    </r>
  </si>
  <si>
    <r>
      <t>─</t>
    </r>
    <r>
      <rPr>
        <sz val="10"/>
        <rFont val="Arial"/>
        <family val="2"/>
      </rPr>
      <t>       opłata skarbowa</t>
    </r>
  </si>
  <si>
    <r>
      <t>─</t>
    </r>
    <r>
      <rPr>
        <sz val="10"/>
        <rFont val="Arial"/>
        <family val="2"/>
      </rPr>
      <t>       podatek od spadków i darowizn</t>
    </r>
  </si>
  <si>
    <r>
      <t>─</t>
    </r>
    <r>
      <rPr>
        <sz val="10"/>
        <rFont val="Arial"/>
        <family val="2"/>
      </rPr>
      <t>       opłata targowa</t>
    </r>
  </si>
  <si>
    <r>
      <t>─</t>
    </r>
    <r>
      <rPr>
        <sz val="10"/>
        <rFont val="Arial"/>
        <family val="2"/>
      </rPr>
      <t>       udział gminy w podatkach stanowiących dochód budżetu państwa</t>
    </r>
  </si>
  <si>
    <r>
      <t>─</t>
    </r>
    <r>
      <rPr>
        <sz val="10"/>
        <rFont val="Arial"/>
        <family val="2"/>
      </rPr>
      <t>       podatek dochodowy od osób fizycznych</t>
    </r>
  </si>
  <si>
    <r>
      <t>─</t>
    </r>
    <r>
      <rPr>
        <sz val="10"/>
        <rFont val="Arial"/>
        <family val="2"/>
      </rPr>
      <t>       podatek dochodowy od osób prawnych</t>
    </r>
  </si>
  <si>
    <r>
      <t>─</t>
    </r>
    <r>
      <rPr>
        <sz val="10"/>
        <rFont val="Arial"/>
        <family val="2"/>
      </rPr>
      <t>       część oświatowa subwencji ogólnej</t>
    </r>
  </si>
  <si>
    <r>
      <t>─</t>
    </r>
    <r>
      <rPr>
        <sz val="10"/>
        <rFont val="Arial"/>
        <family val="2"/>
      </rPr>
      <t>       część podstawowa subwencji ogólnej</t>
    </r>
  </si>
  <si>
    <r>
      <t>─</t>
    </r>
    <r>
      <rPr>
        <sz val="10"/>
        <rFont val="Arial"/>
        <family val="2"/>
      </rPr>
      <t>       część rekompensująca subwencji ogólnej</t>
    </r>
  </si>
  <si>
    <r>
      <t>─</t>
    </r>
    <r>
      <rPr>
        <sz val="10"/>
        <rFont val="Arial"/>
        <family val="2"/>
      </rPr>
      <t>       rozliczenia z lat ubiegłych</t>
    </r>
  </si>
  <si>
    <r>
      <t>─</t>
    </r>
    <r>
      <rPr>
        <sz val="10"/>
        <rFont val="Arial"/>
        <family val="2"/>
      </rPr>
      <t>       dotacja z budżetu starostwa na finansowanie rozbudowy budynku L.O.</t>
    </r>
  </si>
  <si>
    <r>
      <t>─</t>
    </r>
    <r>
      <rPr>
        <sz val="10"/>
        <rFont val="Arial"/>
        <family val="2"/>
      </rPr>
      <t>       wpływy z opłat za wydanie zezwolenia na sprzedaż alkoholu</t>
    </r>
  </si>
  <si>
    <r>
      <t>─</t>
    </r>
    <r>
      <rPr>
        <sz val="10"/>
        <rFont val="Arial"/>
        <family val="2"/>
      </rPr>
      <t>       wpływy z usług opiekuńczych</t>
    </r>
  </si>
  <si>
    <r>
      <t>─</t>
    </r>
    <r>
      <rPr>
        <sz val="10"/>
        <rFont val="Arial"/>
        <family val="2"/>
      </rPr>
      <t>       dotacja z budżetu państwa na realizację zadań własnych(dodatki mieszkaniowe, dożywianie dzieci)</t>
    </r>
  </si>
  <si>
    <r>
      <t>─</t>
    </r>
    <r>
      <rPr>
        <sz val="10"/>
        <rFont val="Arial"/>
        <family val="2"/>
      </rPr>
      <t>       dotacje otrzymane z funduszy celowych</t>
    </r>
  </si>
  <si>
    <r>
      <t>─</t>
    </r>
    <r>
      <rPr>
        <sz val="10"/>
        <rFont val="Arial"/>
        <family val="2"/>
      </rPr>
      <t>       wpływy ze sprzedaży składników majątkowych</t>
    </r>
  </si>
  <si>
    <r>
      <t>─</t>
    </r>
    <r>
      <rPr>
        <sz val="10"/>
        <rFont val="Arial"/>
        <family val="2"/>
      </rPr>
      <t>       otrzymane darowizny</t>
    </r>
  </si>
  <si>
    <r>
      <t>─</t>
    </r>
    <r>
      <rPr>
        <sz val="10"/>
        <rFont val="Arial"/>
        <family val="2"/>
      </rPr>
      <t>       dotacje celowe z budżetu państwa na realizację zadań bieżących z zakresu administracji rządowej</t>
    </r>
  </si>
  <si>
    <r>
      <t>─</t>
    </r>
    <r>
      <rPr>
        <sz val="10"/>
        <rFont val="Arial"/>
        <family val="2"/>
      </rPr>
      <t xml:space="preserve">      dotace celowe z budżetu państwa na inwestycje i zakupy inwestycyjne z zakresu administracji rządowej</t>
    </r>
  </si>
  <si>
    <t>Budżet w/w uchwały budżetowej na 2003r.</t>
  </si>
  <si>
    <t>Wykonanie za 2003 rok</t>
  </si>
  <si>
    <t>-środki na dofinansowanie własnych inwestycji z pozostałych źródeł</t>
  </si>
  <si>
    <t>-zwroty z lat ubiegłych</t>
  </si>
  <si>
    <t>-wpływy z usług</t>
  </si>
  <si>
    <r>
      <t>─</t>
    </r>
    <r>
      <rPr>
        <sz val="10"/>
        <rFont val="Arial"/>
        <family val="2"/>
      </rPr>
      <t>       opłata za wydanie zezwolenia na sprzedaż alkoholu</t>
    </r>
  </si>
  <si>
    <r>
      <t>─</t>
    </r>
    <r>
      <rPr>
        <sz val="10"/>
        <rFont val="Arial"/>
        <family val="2"/>
      </rPr>
      <t>       odsetki od nieterminowych wpłat podatkowych</t>
    </r>
  </si>
  <si>
    <t>- wpłwy z różnych opłat koszty upomnienia</t>
  </si>
  <si>
    <t>-dotacje otrzymane z funduszy celowych PFRON</t>
  </si>
  <si>
    <t>Różne rozliczenia finansowe</t>
  </si>
  <si>
    <t>- Urząd Skarbowy w Zawierciu</t>
  </si>
  <si>
    <r>
      <t>─</t>
    </r>
    <r>
      <rPr>
        <sz val="10"/>
        <rFont val="Arial"/>
        <family val="2"/>
      </rPr>
      <t>       odsetki pozostałe</t>
    </r>
  </si>
  <si>
    <r>
      <t>─</t>
    </r>
    <r>
      <rPr>
        <sz val="10"/>
        <rFont val="Arial"/>
        <family val="2"/>
      </rPr>
      <t>       dotacja z budżetu państwa na realizację zadań własnych gmin</t>
    </r>
  </si>
  <si>
    <t>dotacje celowe z budżetu państwa na realizację zadań własnych gmin</t>
  </si>
  <si>
    <t>Kultura fizyczna i sport</t>
  </si>
  <si>
    <t>- Rozliczenia z lat ubiegłych</t>
  </si>
  <si>
    <t>Bezpieczeństwo publiczne i ochrona przeciw pożarowa</t>
  </si>
  <si>
    <t>- dotacja celowe otrzymane z powiatu na zadania bieżące</t>
  </si>
  <si>
    <t xml:space="preserve">                                                                   ZA 2003 ROK</t>
  </si>
  <si>
    <r>
      <t>─</t>
    </r>
    <r>
      <rPr>
        <sz val="10"/>
        <rFont val="Arial"/>
        <family val="2"/>
      </rPr>
      <t>       wpływy z różnych opłat</t>
    </r>
  </si>
  <si>
    <r>
      <t>─</t>
    </r>
    <r>
      <rPr>
        <sz val="10"/>
        <rFont val="Arial"/>
        <family val="2"/>
      </rPr>
      <t>       część wyrównwcza subwencji ogólnej</t>
    </r>
  </si>
  <si>
    <t>Pomoc społeczna</t>
  </si>
  <si>
    <r>
      <t>─</t>
    </r>
    <r>
      <rPr>
        <sz val="10"/>
        <rFont val="Arial"/>
        <family val="2"/>
      </rPr>
      <t>      wpływy z tytułu udziału        5% w doch. B.P.</t>
    </r>
  </si>
  <si>
    <r>
      <t>─</t>
    </r>
    <r>
      <rPr>
        <sz val="10"/>
        <rFont val="Arial"/>
        <family val="2"/>
      </rPr>
      <t>      wpływy z usług</t>
    </r>
  </si>
  <si>
    <t xml:space="preserve">                                                                   ZA 2005 ROK</t>
  </si>
  <si>
    <t>Budżet w/w uchwały budżetowej na 2005r.</t>
  </si>
  <si>
    <t>Wykonanie za 2005 rok</t>
  </si>
  <si>
    <r>
      <t>─</t>
    </r>
    <r>
      <rPr>
        <sz val="10"/>
        <rFont val="Arial"/>
        <family val="2"/>
      </rPr>
      <t>       wpływy z różnych dochodów</t>
    </r>
  </si>
  <si>
    <r>
      <t>─</t>
    </r>
    <r>
      <rPr>
        <sz val="10"/>
        <rFont val="Arial"/>
        <family val="2"/>
      </rPr>
      <t>       dotacje otrzymane z funduszu celowych na realizację zadań bieżących jednostek sektora finansów publicznych</t>
    </r>
  </si>
  <si>
    <r>
      <t xml:space="preserve">─      </t>
    </r>
    <r>
      <rPr>
        <sz val="10"/>
        <rFont val="Arial"/>
        <family val="2"/>
      </rPr>
      <t>dotacja otrzymana z budżetu państwa na realizacje zadań bieżących gminy</t>
    </r>
  </si>
  <si>
    <t>-wpływy z różnych opłat</t>
  </si>
  <si>
    <r>
      <t>─</t>
    </r>
    <r>
      <rPr>
        <sz val="10"/>
        <rFont val="Arial"/>
        <family val="2"/>
      </rPr>
      <t>      dotacje otrzymane z funduszu celowych na finansowanie lub dofinansowanie kosztów realizacji inwestycji i zakupów inwestycyjnych jednostek sektora finansów publicznych</t>
    </r>
  </si>
  <si>
    <r>
      <t>─</t>
    </r>
    <r>
      <rPr>
        <sz val="10"/>
        <rFont val="Arial"/>
        <family val="2"/>
      </rPr>
      <t>       wpływy ze sprzedaży wyrobów</t>
    </r>
  </si>
  <si>
    <r>
      <t>─</t>
    </r>
    <r>
      <rPr>
        <sz val="10"/>
        <rFont val="Arial"/>
        <family val="2"/>
      </rPr>
      <t>    pozostałe  odsetki</t>
    </r>
  </si>
  <si>
    <r>
      <t>─</t>
    </r>
    <r>
      <rPr>
        <sz val="10"/>
        <rFont val="Arial"/>
        <family val="2"/>
      </rPr>
      <t>    wpływy z różnych dochodów</t>
    </r>
  </si>
  <si>
    <r>
      <t>─</t>
    </r>
    <r>
      <rPr>
        <sz val="10"/>
        <rFont val="Arial"/>
        <family val="2"/>
      </rPr>
      <t>    dotacje celowe otrzymane z powiatu na zadania bieżące realizowane na podstawie porozumień między jednostkami samorządu terytorialnego</t>
    </r>
  </si>
  <si>
    <r>
      <t xml:space="preserve"> -</t>
    </r>
    <r>
      <rPr>
        <sz val="10"/>
        <rFont val="Arial"/>
        <family val="0"/>
      </rPr>
      <t xml:space="preserve">   wpływy z różnych dochodów</t>
    </r>
  </si>
  <si>
    <r>
      <t>─</t>
    </r>
    <r>
      <rPr>
        <sz val="10"/>
        <rFont val="Arial"/>
        <family val="2"/>
      </rPr>
      <t>       odsetki od nieterminowych wpłat z tytułu podatków i opłat</t>
    </r>
  </si>
  <si>
    <t>- wpłwy z opłaty administracyjnej za czynności urzędowe</t>
  </si>
  <si>
    <r>
      <t>─</t>
    </r>
    <r>
      <rPr>
        <sz val="10"/>
        <rFont val="Arial"/>
        <family val="2"/>
      </rPr>
      <t>       wpływy do budżetu ze środków specjalnych</t>
    </r>
  </si>
  <si>
    <r>
      <t>─</t>
    </r>
    <r>
      <rPr>
        <sz val="10"/>
        <rFont val="Arial"/>
        <family val="2"/>
      </rPr>
      <t>       dotacje otrzymane z funduszy celowych na realizację zadań bieżących jednostek sektora finansów publicznych</t>
    </r>
  </si>
  <si>
    <r>
      <t>─</t>
    </r>
    <r>
      <rPr>
        <sz val="10"/>
        <rFont val="Arial"/>
        <family val="2"/>
      </rPr>
      <t>       dotacje celowe otrzymane z budżetu państwa na realizację  własnych zadań bieżących gminy</t>
    </r>
  </si>
  <si>
    <r>
      <t>─</t>
    </r>
    <r>
      <rPr>
        <sz val="10"/>
        <rFont val="Arial"/>
        <family val="2"/>
      </rPr>
      <t>       dotacja z budżetu państwa na realizację zadań własnych</t>
    </r>
  </si>
  <si>
    <r>
      <t>─</t>
    </r>
    <r>
      <rPr>
        <sz val="10"/>
        <rFont val="Arial"/>
        <family val="2"/>
      </rPr>
      <t xml:space="preserve">       wpływy z usług </t>
    </r>
  </si>
  <si>
    <t>Wpływy z usług</t>
  </si>
  <si>
    <r>
      <t>─</t>
    </r>
    <r>
      <rPr>
        <sz val="10"/>
        <rFont val="Arial"/>
        <family val="2"/>
      </rPr>
      <t>       dotacje na otrzymane z B.P na zadania bieżące realizowane przez gminę na podstawie porozumień z organami administracji rządowej</t>
    </r>
  </si>
  <si>
    <t>- wpływy z różnych dochodów</t>
  </si>
  <si>
    <t>- odsetki za nieterminowe rozliczenia płacone przez urzędy skarbowe</t>
  </si>
  <si>
    <t>Dochody od osób prawnych, osób fizycznych i od innych jednostek nie posiadających osobowości prawnejoraz wydatki związane z ich poborem</t>
  </si>
  <si>
    <t>     podatek dochodowy od osób fizycznych</t>
  </si>
  <si>
    <t>     podatek dochodowy od osób prawnych</t>
  </si>
  <si>
    <t xml:space="preserve"> Zał. Nr 3 do Uchwały XXXIX/306/2006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</si>
</sst>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"/>
    <numFmt numFmtId="171" formatCode="0.0"/>
    <numFmt numFmtId="172" formatCode="0.0000"/>
    <numFmt numFmtId="173" formatCode="0.0000000"/>
    <numFmt numFmtId="174" formatCode="0.00000000"/>
    <numFmt numFmtId="175" formatCode="0.000000000"/>
    <numFmt numFmtId="176" formatCode="0.000000"/>
    <numFmt numFmtId="177" formatCode="0.00000"/>
  </numFmts>
  <fonts count="3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169" fontId="2" fillId="0" borderId="1" xfId="15" applyNumberFormat="1" applyFont="1" applyBorder="1" applyAlignment="1">
      <alignment horizontal="center" vertical="center"/>
    </xf>
    <xf numFmtId="17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69" fontId="2" fillId="0" borderId="3" xfId="15" applyNumberFormat="1" applyFont="1" applyBorder="1" applyAlignment="1">
      <alignment horizontal="center" vertical="center" wrapText="1"/>
    </xf>
    <xf numFmtId="171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169" fontId="0" fillId="0" borderId="1" xfId="15" applyNumberFormat="1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9" fontId="2" fillId="0" borderId="1" xfId="15" applyNumberFormat="1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9" fontId="0" fillId="0" borderId="1" xfId="15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9" fontId="0" fillId="0" borderId="4" xfId="15" applyNumberFormat="1" applyFont="1" applyBorder="1" applyAlignment="1">
      <alignment horizontal="center" vertical="center" wrapText="1"/>
    </xf>
    <xf numFmtId="171" fontId="0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left" vertical="top" wrapText="1" indent="4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0" fillId="0" borderId="8" xfId="0" applyNumberFormat="1" applyBorder="1" applyAlignment="1">
      <alignment vertical="top" wrapText="1"/>
    </xf>
    <xf numFmtId="169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 vertical="center" wrapText="1"/>
    </xf>
    <xf numFmtId="171" fontId="0" fillId="0" borderId="3" xfId="0" applyNumberFormat="1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/>
    </xf>
    <xf numFmtId="169" fontId="2" fillId="0" borderId="1" xfId="15" applyNumberFormat="1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169" fontId="2" fillId="0" borderId="4" xfId="15" applyNumberFormat="1" applyFont="1" applyBorder="1" applyAlignment="1">
      <alignment horizontal="center" vertical="center" wrapText="1"/>
    </xf>
    <xf numFmtId="169" fontId="2" fillId="0" borderId="3" xfId="15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6.140625" style="0" customWidth="1"/>
    <col min="2" max="2" width="26.57421875" style="0" customWidth="1"/>
    <col min="3" max="3" width="17.7109375" style="0" customWidth="1"/>
    <col min="4" max="4" width="17.140625" style="0" customWidth="1"/>
    <col min="5" max="5" width="16.57421875" style="0" customWidth="1"/>
    <col min="6" max="6" width="9.28125" style="0" bestFit="1" customWidth="1"/>
  </cols>
  <sheetData>
    <row r="1" spans="1:6" ht="12.75">
      <c r="A1" s="5"/>
      <c r="B1" s="5"/>
      <c r="C1" s="58" t="s">
        <v>125</v>
      </c>
      <c r="D1" s="58"/>
      <c r="E1" s="58"/>
      <c r="F1" s="5"/>
    </row>
    <row r="2" spans="1:6" ht="12.75">
      <c r="A2" s="5"/>
      <c r="B2" s="5"/>
      <c r="C2" s="5"/>
      <c r="D2" s="5"/>
      <c r="E2" s="5"/>
      <c r="F2" s="5"/>
    </row>
    <row r="3" spans="1:6" ht="12.75">
      <c r="A3" s="5"/>
      <c r="B3" s="5"/>
      <c r="C3" s="5"/>
      <c r="D3" s="5"/>
      <c r="E3" s="5"/>
      <c r="F3" s="5"/>
    </row>
    <row r="4" spans="1:6" ht="12.75">
      <c r="A4" s="5" t="s">
        <v>34</v>
      </c>
      <c r="B4" s="5"/>
      <c r="C4" s="5"/>
      <c r="D4" s="5"/>
      <c r="E4" s="5"/>
      <c r="F4" s="5"/>
    </row>
    <row r="5" spans="1:6" ht="12.75">
      <c r="A5" s="6" t="s">
        <v>98</v>
      </c>
      <c r="B5" s="5"/>
      <c r="C5" s="5"/>
      <c r="D5" s="5"/>
      <c r="E5" s="5"/>
      <c r="F5" s="5"/>
    </row>
    <row r="6" spans="1:6" ht="8.25" customHeight="1">
      <c r="A6" s="6" t="s">
        <v>0</v>
      </c>
      <c r="B6" s="5"/>
      <c r="C6" s="5"/>
      <c r="D6" s="5"/>
      <c r="E6" s="5"/>
      <c r="F6" s="5"/>
    </row>
    <row r="7" spans="1:6" ht="30.75" customHeight="1">
      <c r="A7" s="44" t="s">
        <v>1</v>
      </c>
      <c r="B7" s="44" t="s">
        <v>2</v>
      </c>
      <c r="C7" s="44" t="s">
        <v>99</v>
      </c>
      <c r="D7" s="44" t="s">
        <v>3</v>
      </c>
      <c r="E7" s="44" t="s">
        <v>100</v>
      </c>
      <c r="F7" s="44" t="s">
        <v>4</v>
      </c>
    </row>
    <row r="8" spans="1:6" ht="14.25" customHeight="1">
      <c r="A8" s="44"/>
      <c r="B8" s="44"/>
      <c r="C8" s="44"/>
      <c r="D8" s="44"/>
      <c r="E8" s="44"/>
      <c r="F8" s="44"/>
    </row>
    <row r="9" spans="1:6" ht="13.5" thickBot="1">
      <c r="A9" s="7">
        <v>1</v>
      </c>
      <c r="B9" s="7">
        <v>2</v>
      </c>
      <c r="C9" s="8">
        <v>3</v>
      </c>
      <c r="D9" s="8">
        <v>4</v>
      </c>
      <c r="E9" s="8">
        <v>5</v>
      </c>
      <c r="F9" s="8">
        <v>6</v>
      </c>
    </row>
    <row r="10" spans="1:6" ht="19.5" customHeight="1" thickTop="1">
      <c r="A10" s="9" t="s">
        <v>33</v>
      </c>
      <c r="B10" s="10" t="s">
        <v>5</v>
      </c>
      <c r="C10" s="11">
        <f>SUM(C11:C15)</f>
        <v>0</v>
      </c>
      <c r="D10" s="11">
        <f>SUM(D11:D15)</f>
        <v>201050</v>
      </c>
      <c r="E10" s="11">
        <f>SUM(E11:E15)</f>
        <v>201046</v>
      </c>
      <c r="F10" s="12">
        <f>E10/D10%</f>
        <v>99.99801044516289</v>
      </c>
    </row>
    <row r="11" spans="1:6" ht="12.75">
      <c r="A11" s="57"/>
      <c r="B11" s="14" t="s">
        <v>6</v>
      </c>
      <c r="C11" s="15"/>
      <c r="D11" s="15"/>
      <c r="E11" s="15"/>
      <c r="F11" s="16"/>
    </row>
    <row r="12" spans="1:6" ht="38.25">
      <c r="A12" s="61"/>
      <c r="B12" s="31" t="s">
        <v>36</v>
      </c>
      <c r="C12" s="15"/>
      <c r="D12" s="15">
        <v>1550</v>
      </c>
      <c r="E12" s="15">
        <v>1550</v>
      </c>
      <c r="F12" s="40">
        <f aca="true" t="shared" si="0" ref="F12:F27">E12/D12%</f>
        <v>100</v>
      </c>
    </row>
    <row r="13" spans="1:6" ht="25.5">
      <c r="A13" s="61"/>
      <c r="B13" s="31" t="s">
        <v>101</v>
      </c>
      <c r="C13" s="15"/>
      <c r="D13" s="15">
        <v>19950</v>
      </c>
      <c r="E13" s="15">
        <v>19950</v>
      </c>
      <c r="F13" s="40"/>
    </row>
    <row r="14" spans="1:6" ht="63.75">
      <c r="A14" s="61"/>
      <c r="B14" s="31" t="s">
        <v>102</v>
      </c>
      <c r="C14" s="15"/>
      <c r="D14" s="15">
        <v>179550</v>
      </c>
      <c r="E14" s="15">
        <v>179546</v>
      </c>
      <c r="F14" s="40">
        <f t="shared" si="0"/>
        <v>99.99777220829853</v>
      </c>
    </row>
    <row r="15" spans="1:6" ht="25.5">
      <c r="A15" s="61"/>
      <c r="B15" s="31" t="s">
        <v>39</v>
      </c>
      <c r="C15" s="15"/>
      <c r="D15" s="15"/>
      <c r="E15" s="15"/>
      <c r="F15" s="12"/>
    </row>
    <row r="16" spans="1:6" ht="12.75">
      <c r="A16" s="13">
        <v>600</v>
      </c>
      <c r="B16" s="17" t="s">
        <v>7</v>
      </c>
      <c r="C16" s="18">
        <f>SUM(C18,C19,C20)</f>
        <v>0</v>
      </c>
      <c r="D16" s="18">
        <f>SUM(D18,D19,D20)</f>
        <v>180620</v>
      </c>
      <c r="E16" s="18">
        <f>SUM(E18,E19,E20)</f>
        <v>181612</v>
      </c>
      <c r="F16" s="12">
        <f t="shared" si="0"/>
        <v>100.54921935555309</v>
      </c>
    </row>
    <row r="17" spans="1:6" ht="12.75">
      <c r="A17" s="45"/>
      <c r="B17" s="14" t="s">
        <v>6</v>
      </c>
      <c r="C17" s="15"/>
      <c r="D17" s="15"/>
      <c r="E17" s="15"/>
      <c r="F17" s="16"/>
    </row>
    <row r="18" spans="1:6" ht="66.75" customHeight="1">
      <c r="A18" s="45"/>
      <c r="B18" s="31" t="s">
        <v>103</v>
      </c>
      <c r="C18" s="15"/>
      <c r="D18" s="15">
        <v>80000</v>
      </c>
      <c r="E18" s="15">
        <v>80000</v>
      </c>
      <c r="F18" s="40">
        <f t="shared" si="0"/>
        <v>100</v>
      </c>
    </row>
    <row r="19" spans="1:6" ht="39.75" customHeight="1">
      <c r="A19" s="45"/>
      <c r="B19" s="36" t="s">
        <v>104</v>
      </c>
      <c r="C19" s="15"/>
      <c r="D19" s="15"/>
      <c r="E19" s="15">
        <v>992</v>
      </c>
      <c r="F19" s="40"/>
    </row>
    <row r="20" spans="1:6" ht="90" customHeight="1">
      <c r="A20" s="45"/>
      <c r="B20" s="31" t="s">
        <v>105</v>
      </c>
      <c r="C20" s="15"/>
      <c r="D20" s="15">
        <v>100620</v>
      </c>
      <c r="E20" s="15">
        <v>100620</v>
      </c>
      <c r="F20" s="40">
        <f t="shared" si="0"/>
        <v>100</v>
      </c>
    </row>
    <row r="21" spans="1:6" ht="21.75" customHeight="1">
      <c r="A21" s="13">
        <v>700</v>
      </c>
      <c r="B21" s="17" t="s">
        <v>8</v>
      </c>
      <c r="C21" s="18">
        <f>SUM(C22:C27)</f>
        <v>120170</v>
      </c>
      <c r="D21" s="18">
        <f>SUM(D22:D27)</f>
        <v>234170</v>
      </c>
      <c r="E21" s="18">
        <f>SUM(E22:E27)</f>
        <v>247803</v>
      </c>
      <c r="F21" s="12">
        <f t="shared" si="0"/>
        <v>105.82183883503438</v>
      </c>
    </row>
    <row r="22" spans="1:6" ht="12.75">
      <c r="A22" s="45"/>
      <c r="B22" s="14" t="s">
        <v>6</v>
      </c>
      <c r="C22" s="15"/>
      <c r="D22" s="15"/>
      <c r="E22" s="15"/>
      <c r="F22" s="16"/>
    </row>
    <row r="23" spans="1:6" ht="49.5" customHeight="1">
      <c r="A23" s="45"/>
      <c r="B23" s="31" t="s">
        <v>36</v>
      </c>
      <c r="C23" s="15">
        <v>11200</v>
      </c>
      <c r="D23" s="15">
        <v>11200</v>
      </c>
      <c r="E23" s="15">
        <v>13927</v>
      </c>
      <c r="F23" s="40">
        <f t="shared" si="0"/>
        <v>124.34821428571429</v>
      </c>
    </row>
    <row r="24" spans="1:6" ht="49.5" customHeight="1">
      <c r="A24" s="45"/>
      <c r="B24" s="31" t="s">
        <v>43</v>
      </c>
      <c r="C24" s="15">
        <v>2500</v>
      </c>
      <c r="D24" s="15">
        <v>2500</v>
      </c>
      <c r="E24" s="15">
        <v>3792</v>
      </c>
      <c r="F24" s="40">
        <f t="shared" si="0"/>
        <v>151.68</v>
      </c>
    </row>
    <row r="25" spans="1:6" ht="39.75" customHeight="1">
      <c r="A25" s="45"/>
      <c r="B25" s="31" t="s">
        <v>37</v>
      </c>
      <c r="C25" s="15">
        <v>104300</v>
      </c>
      <c r="D25" s="15">
        <v>218300</v>
      </c>
      <c r="E25" s="15">
        <v>228746</v>
      </c>
      <c r="F25" s="40">
        <f t="shared" si="0"/>
        <v>104.78515803939533</v>
      </c>
    </row>
    <row r="26" spans="1:6" ht="30.75" customHeight="1">
      <c r="A26" s="45"/>
      <c r="B26" s="31" t="s">
        <v>45</v>
      </c>
      <c r="C26" s="15"/>
      <c r="D26" s="15"/>
      <c r="E26" s="15">
        <v>16</v>
      </c>
      <c r="F26" s="16"/>
    </row>
    <row r="27" spans="1:6" ht="12.75">
      <c r="A27" s="45"/>
      <c r="B27" s="31" t="s">
        <v>85</v>
      </c>
      <c r="C27" s="15">
        <v>2170</v>
      </c>
      <c r="D27" s="15">
        <v>2170</v>
      </c>
      <c r="E27" s="15">
        <v>1322</v>
      </c>
      <c r="F27" s="40">
        <f t="shared" si="0"/>
        <v>60.92165898617512</v>
      </c>
    </row>
    <row r="28" spans="1:6" ht="38.25">
      <c r="A28" s="13">
        <v>754</v>
      </c>
      <c r="B28" s="17" t="s">
        <v>90</v>
      </c>
      <c r="C28" s="18">
        <f>SUM(C29:C30)</f>
        <v>0</v>
      </c>
      <c r="D28" s="18">
        <f>SUM(D29:D30)</f>
        <v>0</v>
      </c>
      <c r="E28" s="18">
        <f>SUM(E29:E30)</f>
        <v>482</v>
      </c>
      <c r="F28" s="12"/>
    </row>
    <row r="29" spans="1:6" ht="25.5">
      <c r="A29" s="13"/>
      <c r="B29" s="35" t="s">
        <v>110</v>
      </c>
      <c r="C29" s="15"/>
      <c r="D29" s="15"/>
      <c r="E29" s="15">
        <v>482</v>
      </c>
      <c r="F29" s="40"/>
    </row>
    <row r="30" spans="1:6" ht="12.75">
      <c r="A30" s="13"/>
      <c r="B30" s="36"/>
      <c r="C30" s="15"/>
      <c r="D30" s="15"/>
      <c r="E30" s="15"/>
      <c r="F30" s="40"/>
    </row>
    <row r="31" spans="1:6" ht="12.75">
      <c r="A31" s="13">
        <v>750</v>
      </c>
      <c r="B31" s="17" t="s">
        <v>9</v>
      </c>
      <c r="C31" s="18">
        <f>SUM(C33:C39)</f>
        <v>26200</v>
      </c>
      <c r="D31" s="18">
        <f>SUM(D33:D39)</f>
        <v>48300</v>
      </c>
      <c r="E31" s="18">
        <f>SUM(E33:E39)</f>
        <v>43249</v>
      </c>
      <c r="F31" s="12">
        <f>E31/D31%</f>
        <v>89.5424430641822</v>
      </c>
    </row>
    <row r="32" spans="1:6" ht="12.75">
      <c r="A32" s="45"/>
      <c r="B32" s="14" t="s">
        <v>6</v>
      </c>
      <c r="C32" s="15"/>
      <c r="D32" s="15"/>
      <c r="E32" s="15"/>
      <c r="F32" s="16"/>
    </row>
    <row r="33" spans="1:6" ht="34.5" customHeight="1">
      <c r="A33" s="45"/>
      <c r="B33" s="31" t="s">
        <v>93</v>
      </c>
      <c r="C33" s="15">
        <v>15000</v>
      </c>
      <c r="D33" s="15">
        <v>15000</v>
      </c>
      <c r="E33" s="15">
        <v>8550</v>
      </c>
      <c r="F33" s="40">
        <f aca="true" t="shared" si="1" ref="F33:F39">E33/D33%</f>
        <v>57</v>
      </c>
    </row>
    <row r="34" spans="1:6" ht="32.25" customHeight="1">
      <c r="A34" s="45"/>
      <c r="B34" s="31" t="s">
        <v>97</v>
      </c>
      <c r="C34" s="15">
        <v>1500</v>
      </c>
      <c r="D34" s="15">
        <v>1500</v>
      </c>
      <c r="E34" s="15">
        <v>1384</v>
      </c>
      <c r="F34" s="40">
        <f t="shared" si="1"/>
        <v>92.26666666666667</v>
      </c>
    </row>
    <row r="35" spans="1:6" ht="32.25" customHeight="1">
      <c r="A35" s="45"/>
      <c r="B35" s="31" t="s">
        <v>96</v>
      </c>
      <c r="C35" s="15">
        <v>1700</v>
      </c>
      <c r="D35" s="15">
        <v>1700</v>
      </c>
      <c r="E35" s="15">
        <v>1478</v>
      </c>
      <c r="F35" s="40">
        <f t="shared" si="1"/>
        <v>86.94117647058823</v>
      </c>
    </row>
    <row r="36" spans="1:6" ht="32.25" customHeight="1">
      <c r="A36" s="45"/>
      <c r="B36" s="31" t="s">
        <v>107</v>
      </c>
      <c r="C36" s="15"/>
      <c r="D36" s="15"/>
      <c r="E36" s="15">
        <v>2142</v>
      </c>
      <c r="F36" s="40"/>
    </row>
    <row r="37" spans="1:6" ht="32.25" customHeight="1">
      <c r="A37" s="45"/>
      <c r="B37" s="31" t="s">
        <v>108</v>
      </c>
      <c r="C37" s="15">
        <v>3000</v>
      </c>
      <c r="D37" s="15">
        <v>3000</v>
      </c>
      <c r="E37" s="15">
        <v>146</v>
      </c>
      <c r="F37" s="40">
        <f t="shared" si="1"/>
        <v>4.866666666666666</v>
      </c>
    </row>
    <row r="38" spans="1:6" ht="79.5" customHeight="1">
      <c r="A38" s="45"/>
      <c r="B38" s="31" t="s">
        <v>109</v>
      </c>
      <c r="C38" s="15"/>
      <c r="D38" s="15">
        <v>22100</v>
      </c>
      <c r="E38" s="15">
        <v>22096</v>
      </c>
      <c r="F38" s="40">
        <f t="shared" si="1"/>
        <v>99.98190045248869</v>
      </c>
    </row>
    <row r="39" spans="1:6" ht="30" customHeight="1">
      <c r="A39" s="45"/>
      <c r="B39" s="31" t="s">
        <v>106</v>
      </c>
      <c r="C39" s="15">
        <v>5000</v>
      </c>
      <c r="D39" s="15">
        <v>5000</v>
      </c>
      <c r="E39" s="15">
        <v>7453</v>
      </c>
      <c r="F39" s="40">
        <f t="shared" si="1"/>
        <v>149.06</v>
      </c>
    </row>
    <row r="40" spans="1:6" ht="0.75" customHeight="1">
      <c r="A40" s="45">
        <v>756</v>
      </c>
      <c r="B40" s="46" t="s">
        <v>122</v>
      </c>
      <c r="C40" s="42">
        <f>SUM(C44,C45,C46,C47,C48,C49,C50,C51,C52,C53,C54,C56,C57,C55,C62,C60,C61)</f>
        <v>4866757</v>
      </c>
      <c r="D40" s="42">
        <f>SUM(D44,D45,D46,D47,D48,D49,D50,D51,D52,D53,D54,D56,D57,D55,D62,D60,D61)</f>
        <v>4873754</v>
      </c>
      <c r="E40" s="42">
        <f>SUM(E44,E45,E46,E47,E48,E49,E50,E51,E52,E53,E54,E56,E57,E55,E62,E60,E61)</f>
        <v>4987543</v>
      </c>
      <c r="F40" s="39"/>
    </row>
    <row r="41" spans="1:6" ht="77.25" customHeight="1">
      <c r="A41" s="45"/>
      <c r="B41" s="46"/>
      <c r="C41" s="42"/>
      <c r="D41" s="42"/>
      <c r="E41" s="42"/>
      <c r="F41" s="43">
        <f>E40/D40%</f>
        <v>102.33473006639235</v>
      </c>
    </row>
    <row r="42" spans="1:6" ht="0.75" customHeight="1">
      <c r="A42" s="45"/>
      <c r="B42" s="46"/>
      <c r="C42" s="42"/>
      <c r="D42" s="42"/>
      <c r="E42" s="42"/>
      <c r="F42" s="43"/>
    </row>
    <row r="43" spans="1:6" ht="12.75">
      <c r="A43" s="45"/>
      <c r="B43" s="14" t="s">
        <v>6</v>
      </c>
      <c r="C43" s="15"/>
      <c r="D43" s="15"/>
      <c r="E43" s="15"/>
      <c r="F43" s="16"/>
    </row>
    <row r="44" spans="1:6" ht="31.5" customHeight="1">
      <c r="A44" s="45"/>
      <c r="B44" s="31" t="s">
        <v>49</v>
      </c>
      <c r="C44" s="15">
        <v>1805000</v>
      </c>
      <c r="D44" s="15">
        <v>1805000</v>
      </c>
      <c r="E44" s="15">
        <v>1935562</v>
      </c>
      <c r="F44" s="16">
        <f>E44/D44%</f>
        <v>107.23335180055402</v>
      </c>
    </row>
    <row r="45" spans="1:6" ht="19.5" customHeight="1">
      <c r="A45" s="45"/>
      <c r="B45" s="31" t="s">
        <v>50</v>
      </c>
      <c r="C45" s="15">
        <v>330000</v>
      </c>
      <c r="D45" s="15">
        <v>330000</v>
      </c>
      <c r="E45" s="15">
        <v>344387</v>
      </c>
      <c r="F45" s="16">
        <f aca="true" t="shared" si="2" ref="F45:F62">E45/D45%</f>
        <v>104.35969696969697</v>
      </c>
    </row>
    <row r="46" spans="1:6" ht="19.5" customHeight="1">
      <c r="A46" s="45"/>
      <c r="B46" s="31" t="s">
        <v>51</v>
      </c>
      <c r="C46" s="15">
        <v>58900</v>
      </c>
      <c r="D46" s="15">
        <v>58900</v>
      </c>
      <c r="E46" s="15">
        <v>59463</v>
      </c>
      <c r="F46" s="16">
        <f t="shared" si="2"/>
        <v>100.95585738539899</v>
      </c>
    </row>
    <row r="47" spans="1:6" ht="32.25" customHeight="1">
      <c r="A47" s="45"/>
      <c r="B47" s="31" t="s">
        <v>52</v>
      </c>
      <c r="C47" s="15">
        <v>300000</v>
      </c>
      <c r="D47" s="15">
        <v>300000</v>
      </c>
      <c r="E47" s="15">
        <v>302381</v>
      </c>
      <c r="F47" s="16">
        <f t="shared" si="2"/>
        <v>100.79366666666667</v>
      </c>
    </row>
    <row r="48" spans="1:6" ht="63.75" customHeight="1">
      <c r="A48" s="45"/>
      <c r="B48" s="31" t="s">
        <v>53</v>
      </c>
      <c r="C48" s="15">
        <v>35000</v>
      </c>
      <c r="D48" s="15">
        <v>35000</v>
      </c>
      <c r="E48" s="15">
        <v>15611</v>
      </c>
      <c r="F48" s="16">
        <f t="shared" si="2"/>
        <v>44.60285714285714</v>
      </c>
    </row>
    <row r="49" spans="1:6" ht="33" customHeight="1">
      <c r="A49" s="45"/>
      <c r="B49" s="31" t="s">
        <v>54</v>
      </c>
      <c r="C49" s="15">
        <v>77000</v>
      </c>
      <c r="D49" s="15">
        <v>77000</v>
      </c>
      <c r="E49" s="15">
        <v>78165</v>
      </c>
      <c r="F49" s="16">
        <f t="shared" si="2"/>
        <v>101.51298701298701</v>
      </c>
    </row>
    <row r="50" spans="1:6" ht="18.75" customHeight="1">
      <c r="A50" s="45"/>
      <c r="B50" s="31" t="s">
        <v>55</v>
      </c>
      <c r="C50" s="15">
        <v>50000</v>
      </c>
      <c r="D50" s="15">
        <v>50000</v>
      </c>
      <c r="E50" s="15">
        <v>33098</v>
      </c>
      <c r="F50" s="16">
        <f t="shared" si="2"/>
        <v>66.196</v>
      </c>
    </row>
    <row r="51" spans="1:6" ht="33" customHeight="1">
      <c r="A51" s="45"/>
      <c r="B51" s="31" t="s">
        <v>56</v>
      </c>
      <c r="C51" s="15">
        <v>25000</v>
      </c>
      <c r="D51" s="15">
        <v>25000</v>
      </c>
      <c r="E51" s="15">
        <v>20173</v>
      </c>
      <c r="F51" s="16">
        <f t="shared" si="2"/>
        <v>80.692</v>
      </c>
    </row>
    <row r="52" spans="1:6" ht="17.25" customHeight="1">
      <c r="A52" s="45"/>
      <c r="B52" s="31" t="s">
        <v>57</v>
      </c>
      <c r="C52" s="15">
        <v>40000</v>
      </c>
      <c r="D52" s="15">
        <v>40000</v>
      </c>
      <c r="E52" s="15">
        <v>33843</v>
      </c>
      <c r="F52" s="16">
        <f t="shared" si="2"/>
        <v>84.6075</v>
      </c>
    </row>
    <row r="53" spans="1:6" ht="45" customHeight="1">
      <c r="A53" s="45"/>
      <c r="B53" s="31" t="s">
        <v>79</v>
      </c>
      <c r="C53" s="15">
        <v>100000</v>
      </c>
      <c r="D53" s="15">
        <v>100000</v>
      </c>
      <c r="E53" s="15">
        <v>108420</v>
      </c>
      <c r="F53" s="16">
        <f t="shared" si="2"/>
        <v>108.42</v>
      </c>
    </row>
    <row r="54" spans="1:6" ht="63.75" customHeight="1">
      <c r="A54" s="45"/>
      <c r="B54" s="31" t="s">
        <v>111</v>
      </c>
      <c r="C54" s="15">
        <v>22208</v>
      </c>
      <c r="D54" s="15">
        <v>22208</v>
      </c>
      <c r="E54" s="15">
        <v>9117</v>
      </c>
      <c r="F54" s="16">
        <f t="shared" si="2"/>
        <v>41.05277377521614</v>
      </c>
    </row>
    <row r="55" spans="1:6" ht="30" customHeight="1">
      <c r="A55" s="45"/>
      <c r="B55" s="31" t="s">
        <v>93</v>
      </c>
      <c r="C55" s="15">
        <v>2500</v>
      </c>
      <c r="D55" s="15">
        <v>2500</v>
      </c>
      <c r="E55" s="15">
        <v>4418</v>
      </c>
      <c r="F55" s="16">
        <f t="shared" si="2"/>
        <v>176.72</v>
      </c>
    </row>
    <row r="56" spans="1:6" ht="63.75" customHeight="1">
      <c r="A56" s="45"/>
      <c r="B56" s="36" t="s">
        <v>112</v>
      </c>
      <c r="C56" s="15">
        <v>1500</v>
      </c>
      <c r="D56" s="15">
        <v>1500</v>
      </c>
      <c r="E56" s="15">
        <v>2346</v>
      </c>
      <c r="F56" s="16">
        <f t="shared" si="2"/>
        <v>156.4</v>
      </c>
    </row>
    <row r="57" spans="1:6" ht="63.75" customHeight="1">
      <c r="A57" s="45"/>
      <c r="B57" s="36" t="s">
        <v>121</v>
      </c>
      <c r="C57" s="15"/>
      <c r="D57" s="15"/>
      <c r="E57" s="15">
        <v>-210</v>
      </c>
      <c r="F57" s="16"/>
    </row>
    <row r="58" spans="1:6" ht="49.5" customHeight="1">
      <c r="A58" s="45"/>
      <c r="B58" s="31" t="s">
        <v>58</v>
      </c>
      <c r="C58" s="15">
        <f>SUM(C60:C61)</f>
        <v>2005649</v>
      </c>
      <c r="D58" s="15">
        <f>SUM(D60:D61)</f>
        <v>2005649</v>
      </c>
      <c r="E58" s="15">
        <f>SUM(E60:E61)</f>
        <v>2029116</v>
      </c>
      <c r="F58" s="16">
        <f t="shared" si="2"/>
        <v>101.17004520731194</v>
      </c>
    </row>
    <row r="59" spans="1:6" ht="12.75">
      <c r="A59" s="45"/>
      <c r="B59" s="14" t="s">
        <v>6</v>
      </c>
      <c r="C59" s="15"/>
      <c r="D59" s="15"/>
      <c r="E59" s="15"/>
      <c r="F59" s="16"/>
    </row>
    <row r="60" spans="1:6" ht="34.5" customHeight="1">
      <c r="A60" s="45"/>
      <c r="B60" s="14" t="s">
        <v>123</v>
      </c>
      <c r="C60" s="15">
        <v>1805649</v>
      </c>
      <c r="D60" s="15">
        <v>1805649</v>
      </c>
      <c r="E60" s="15">
        <v>1884916</v>
      </c>
      <c r="F60" s="16">
        <f t="shared" si="2"/>
        <v>104.38994511114839</v>
      </c>
    </row>
    <row r="61" spans="1:6" ht="33" customHeight="1">
      <c r="A61" s="57"/>
      <c r="B61" s="14" t="s">
        <v>124</v>
      </c>
      <c r="C61" s="15">
        <v>200000</v>
      </c>
      <c r="D61" s="15">
        <v>200000</v>
      </c>
      <c r="E61" s="15">
        <v>144200</v>
      </c>
      <c r="F61" s="16">
        <f t="shared" si="2"/>
        <v>72.1</v>
      </c>
    </row>
    <row r="62" spans="1:6" ht="33" customHeight="1">
      <c r="A62" s="34"/>
      <c r="B62" s="36" t="s">
        <v>82</v>
      </c>
      <c r="C62" s="15">
        <v>14000</v>
      </c>
      <c r="D62" s="15">
        <v>20997</v>
      </c>
      <c r="E62" s="15">
        <v>11653</v>
      </c>
      <c r="F62" s="16">
        <f t="shared" si="2"/>
        <v>55.498404533981045</v>
      </c>
    </row>
    <row r="63" spans="1:6" ht="12.75">
      <c r="A63" s="33">
        <v>758</v>
      </c>
      <c r="B63" s="17" t="s">
        <v>12</v>
      </c>
      <c r="C63" s="18">
        <f>SUM(C65:C66)</f>
        <v>6388508</v>
      </c>
      <c r="D63" s="18">
        <f>SUM(D65:D66)</f>
        <v>6884031</v>
      </c>
      <c r="E63" s="18">
        <f>SUM(E65:E66)</f>
        <v>6884031</v>
      </c>
      <c r="F63" s="19">
        <f>E63/D63%</f>
        <v>100</v>
      </c>
    </row>
    <row r="64" spans="1:6" ht="12.75">
      <c r="A64" s="45"/>
      <c r="B64" s="14" t="s">
        <v>6</v>
      </c>
      <c r="C64" s="15"/>
      <c r="D64" s="15"/>
      <c r="E64" s="15"/>
      <c r="F64" s="16"/>
    </row>
    <row r="65" spans="1:6" ht="31.5" customHeight="1">
      <c r="A65" s="45"/>
      <c r="B65" s="31" t="s">
        <v>61</v>
      </c>
      <c r="C65" s="15">
        <v>4626806</v>
      </c>
      <c r="D65" s="15">
        <v>5122329</v>
      </c>
      <c r="E65" s="15">
        <v>5122329</v>
      </c>
      <c r="F65" s="16">
        <f aca="true" t="shared" si="3" ref="F65:F75">E65/D65%</f>
        <v>100</v>
      </c>
    </row>
    <row r="66" spans="1:6" ht="33" customHeight="1">
      <c r="A66" s="45"/>
      <c r="B66" s="31" t="s">
        <v>94</v>
      </c>
      <c r="C66" s="15">
        <v>1761702</v>
      </c>
      <c r="D66" s="15">
        <v>1761702</v>
      </c>
      <c r="E66" s="15">
        <v>1761702</v>
      </c>
      <c r="F66" s="16">
        <f t="shared" si="3"/>
        <v>100</v>
      </c>
    </row>
    <row r="67" spans="1:6" ht="12.75">
      <c r="A67" s="13">
        <v>801</v>
      </c>
      <c r="B67" s="17" t="s">
        <v>13</v>
      </c>
      <c r="C67" s="18">
        <f>SUM(C69,C74,C72,C73,C75,C70)</f>
        <v>13800</v>
      </c>
      <c r="D67" s="18">
        <f>SUM(D69,D74,D72,D73,D75,D70)</f>
        <v>2764817</v>
      </c>
      <c r="E67" s="18">
        <f>SUM(E69,E74,E72,E73,E75,E70)</f>
        <v>2780131</v>
      </c>
      <c r="F67" s="19">
        <f t="shared" si="3"/>
        <v>100.55388837669908</v>
      </c>
    </row>
    <row r="68" spans="1:6" ht="12.75">
      <c r="A68" s="45"/>
      <c r="B68" s="14" t="s">
        <v>6</v>
      </c>
      <c r="C68" s="15"/>
      <c r="D68" s="15"/>
      <c r="E68" s="15"/>
      <c r="F68" s="16"/>
    </row>
    <row r="69" spans="1:6" ht="49.5" customHeight="1">
      <c r="A69" s="45"/>
      <c r="B69" s="31" t="s">
        <v>36</v>
      </c>
      <c r="C69" s="15">
        <v>13800</v>
      </c>
      <c r="D69" s="15">
        <v>13800</v>
      </c>
      <c r="E69" s="15">
        <v>16170</v>
      </c>
      <c r="F69" s="16">
        <f t="shared" si="3"/>
        <v>117.17391304347827</v>
      </c>
    </row>
    <row r="70" spans="1:6" ht="49.5" customHeight="1">
      <c r="A70" s="45"/>
      <c r="B70" s="31" t="s">
        <v>114</v>
      </c>
      <c r="C70" s="15"/>
      <c r="D70" s="15">
        <v>214000</v>
      </c>
      <c r="E70" s="15">
        <v>214000</v>
      </c>
      <c r="F70" s="16">
        <f t="shared" si="3"/>
        <v>100</v>
      </c>
    </row>
    <row r="71" spans="1:6" ht="20.25" customHeight="1">
      <c r="A71" s="45"/>
      <c r="B71" s="31" t="s">
        <v>85</v>
      </c>
      <c r="C71" s="15"/>
      <c r="D71" s="15"/>
      <c r="E71" s="15"/>
      <c r="F71" s="16"/>
    </row>
    <row r="72" spans="1:6" ht="28.5" customHeight="1">
      <c r="A72" s="45"/>
      <c r="B72" s="31" t="s">
        <v>113</v>
      </c>
      <c r="C72" s="15"/>
      <c r="D72" s="15">
        <v>4650</v>
      </c>
      <c r="E72" s="15">
        <v>4653</v>
      </c>
      <c r="F72" s="16">
        <f t="shared" si="3"/>
        <v>100.06451612903226</v>
      </c>
    </row>
    <row r="73" spans="1:6" ht="60" customHeight="1">
      <c r="A73" s="45"/>
      <c r="B73" s="31" t="s">
        <v>115</v>
      </c>
      <c r="C73" s="15"/>
      <c r="D73" s="15">
        <v>3704</v>
      </c>
      <c r="E73" s="15">
        <v>3704</v>
      </c>
      <c r="F73" s="16">
        <f t="shared" si="3"/>
        <v>100</v>
      </c>
    </row>
    <row r="74" spans="1:6" ht="45" customHeight="1">
      <c r="A74" s="45"/>
      <c r="B74" s="31" t="s">
        <v>101</v>
      </c>
      <c r="C74" s="15"/>
      <c r="D74" s="15"/>
      <c r="E74" s="15">
        <v>13025</v>
      </c>
      <c r="F74" s="16"/>
    </row>
    <row r="75" spans="1:6" ht="48.75" customHeight="1">
      <c r="A75" s="45"/>
      <c r="B75" s="31" t="s">
        <v>65</v>
      </c>
      <c r="C75" s="15"/>
      <c r="D75" s="15">
        <v>2528663</v>
      </c>
      <c r="E75" s="15">
        <v>2528579</v>
      </c>
      <c r="F75" s="16">
        <f t="shared" si="3"/>
        <v>99.99667808640376</v>
      </c>
    </row>
    <row r="76" spans="1:6" ht="12.75">
      <c r="A76" s="13">
        <v>852</v>
      </c>
      <c r="B76" s="17" t="s">
        <v>95</v>
      </c>
      <c r="C76" s="18">
        <f>SUM(C78:C81)</f>
        <v>94290</v>
      </c>
      <c r="D76" s="18">
        <f>SUM(D78:D81)</f>
        <v>201116</v>
      </c>
      <c r="E76" s="18">
        <f>SUM(E78:E81)</f>
        <v>202245</v>
      </c>
      <c r="F76" s="19">
        <f>E76/D76%</f>
        <v>100.56136756896517</v>
      </c>
    </row>
    <row r="77" spans="1:6" ht="12.75">
      <c r="A77" s="45"/>
      <c r="B77" s="14" t="s">
        <v>6</v>
      </c>
      <c r="C77" s="15"/>
      <c r="D77" s="15"/>
      <c r="E77" s="15"/>
      <c r="F77" s="16"/>
    </row>
    <row r="78" spans="1:6" ht="33.75" customHeight="1">
      <c r="A78" s="45"/>
      <c r="B78" s="31" t="s">
        <v>117</v>
      </c>
      <c r="C78" s="15">
        <v>1500</v>
      </c>
      <c r="D78" s="15">
        <v>1500</v>
      </c>
      <c r="E78" s="15">
        <v>2584</v>
      </c>
      <c r="F78" s="16">
        <f aca="true" t="shared" si="4" ref="F78:F84">E78/D78%</f>
        <v>172.26666666666668</v>
      </c>
    </row>
    <row r="79" spans="1:6" ht="33.75" customHeight="1">
      <c r="A79" s="45"/>
      <c r="B79" s="31" t="s">
        <v>101</v>
      </c>
      <c r="C79" s="15"/>
      <c r="D79" s="15"/>
      <c r="E79" s="15">
        <v>45</v>
      </c>
      <c r="F79" s="16"/>
    </row>
    <row r="80" spans="1:6" ht="28.5" customHeight="1">
      <c r="A80" s="45"/>
      <c r="B80" s="31" t="s">
        <v>64</v>
      </c>
      <c r="C80" s="15"/>
      <c r="D80" s="15"/>
      <c r="E80" s="15"/>
      <c r="F80" s="16"/>
    </row>
    <row r="81" spans="1:6" ht="78.75" customHeight="1">
      <c r="A81" s="45"/>
      <c r="B81" s="31" t="s">
        <v>116</v>
      </c>
      <c r="C81" s="15">
        <v>92790</v>
      </c>
      <c r="D81" s="15">
        <v>199616</v>
      </c>
      <c r="E81" s="15">
        <v>199616</v>
      </c>
      <c r="F81" s="16">
        <f t="shared" si="4"/>
        <v>100</v>
      </c>
    </row>
    <row r="82" spans="1:6" ht="32.25" customHeight="1">
      <c r="A82" s="13">
        <v>854</v>
      </c>
      <c r="B82" s="17" t="s">
        <v>27</v>
      </c>
      <c r="C82" s="18">
        <f>SUM(C83:C84)</f>
        <v>0</v>
      </c>
      <c r="D82" s="18">
        <f>SUM(D83:D84)</f>
        <v>52160</v>
      </c>
      <c r="E82" s="18">
        <f>SUM(E83:E84)</f>
        <v>52160</v>
      </c>
      <c r="F82" s="19">
        <f t="shared" si="4"/>
        <v>100</v>
      </c>
    </row>
    <row r="83" spans="1:6" ht="30" customHeight="1">
      <c r="A83" s="57"/>
      <c r="B83" s="14" t="s">
        <v>118</v>
      </c>
      <c r="C83" s="15"/>
      <c r="D83" s="15"/>
      <c r="E83" s="15"/>
      <c r="F83" s="16"/>
    </row>
    <row r="84" spans="1:6" ht="39" customHeight="1">
      <c r="A84" s="47"/>
      <c r="B84" s="14" t="s">
        <v>87</v>
      </c>
      <c r="C84" s="15"/>
      <c r="D84" s="15">
        <v>52160</v>
      </c>
      <c r="E84" s="15">
        <v>52160</v>
      </c>
      <c r="F84" s="16">
        <f t="shared" si="4"/>
        <v>100</v>
      </c>
    </row>
    <row r="85" spans="1:6" ht="19.5" customHeight="1">
      <c r="A85" s="45">
        <v>921</v>
      </c>
      <c r="B85" s="46" t="s">
        <v>16</v>
      </c>
      <c r="C85" s="42">
        <f>SUM(C88)</f>
        <v>0</v>
      </c>
      <c r="D85" s="42">
        <f>SUM(D88)</f>
        <v>9300</v>
      </c>
      <c r="E85" s="42">
        <f>SUM(E88)</f>
        <v>9300</v>
      </c>
      <c r="F85" s="43">
        <f>E85/D85%</f>
        <v>100</v>
      </c>
    </row>
    <row r="86" spans="1:6" ht="19.5" customHeight="1">
      <c r="A86" s="45"/>
      <c r="B86" s="46"/>
      <c r="C86" s="42"/>
      <c r="D86" s="42"/>
      <c r="E86" s="42"/>
      <c r="F86" s="43"/>
    </row>
    <row r="87" spans="1:6" ht="12.75">
      <c r="A87" s="45"/>
      <c r="B87" s="14" t="s">
        <v>6</v>
      </c>
      <c r="C87" s="15"/>
      <c r="D87" s="15"/>
      <c r="E87" s="15"/>
      <c r="F87" s="16"/>
    </row>
    <row r="88" spans="1:6" ht="79.5" customHeight="1">
      <c r="A88" s="45"/>
      <c r="B88" s="31" t="s">
        <v>119</v>
      </c>
      <c r="C88" s="15"/>
      <c r="D88" s="15">
        <v>9300</v>
      </c>
      <c r="E88" s="15">
        <v>9300</v>
      </c>
      <c r="F88" s="16">
        <f>E88/D88%</f>
        <v>100</v>
      </c>
    </row>
    <row r="89" spans="1:6" ht="15" customHeight="1">
      <c r="A89" s="13">
        <v>926</v>
      </c>
      <c r="B89" s="17" t="s">
        <v>88</v>
      </c>
      <c r="C89" s="18">
        <f>SUM(C90)</f>
        <v>0</v>
      </c>
      <c r="D89" s="15"/>
      <c r="E89" s="18">
        <f>SUM(E90)</f>
        <v>283</v>
      </c>
      <c r="F89" s="16"/>
    </row>
    <row r="90" spans="1:6" ht="15" customHeight="1">
      <c r="A90" s="13"/>
      <c r="B90" s="36" t="s">
        <v>120</v>
      </c>
      <c r="C90" s="15"/>
      <c r="D90" s="15"/>
      <c r="E90" s="15">
        <v>283</v>
      </c>
      <c r="F90" s="16"/>
    </row>
    <row r="91" spans="1:6" ht="33" customHeight="1">
      <c r="A91" s="48" t="s">
        <v>17</v>
      </c>
      <c r="B91" s="48"/>
      <c r="C91" s="18">
        <f>C89+C85+C82+C76+C67+C63+C40+C31+C21+C16+C10</f>
        <v>11509725</v>
      </c>
      <c r="D91" s="18">
        <f>D89+D85+D82+D76+D67+D63+D40+D31+D21+D16+D10</f>
        <v>15449318</v>
      </c>
      <c r="E91" s="18">
        <f>E89+E85+E82+E76+E67+E63+E40+E31+E21+E16+E10+E28</f>
        <v>15589885</v>
      </c>
      <c r="F91" s="19">
        <f>E91/D91%</f>
        <v>100.90985893357882</v>
      </c>
    </row>
    <row r="92" spans="1:6" ht="15.75">
      <c r="A92" s="49"/>
      <c r="B92" s="50"/>
      <c r="C92" s="50"/>
      <c r="D92" s="50"/>
      <c r="E92" s="50"/>
      <c r="F92" s="51"/>
    </row>
    <row r="93" spans="1:6" ht="12.75">
      <c r="A93" s="52" t="s">
        <v>18</v>
      </c>
      <c r="B93" s="53"/>
      <c r="C93" s="53"/>
      <c r="D93" s="53"/>
      <c r="E93" s="53"/>
      <c r="F93" s="54"/>
    </row>
    <row r="94" spans="1:6" ht="12.75">
      <c r="A94" s="13">
        <v>710</v>
      </c>
      <c r="B94" s="17" t="s">
        <v>19</v>
      </c>
      <c r="C94" s="18">
        <f>C96</f>
        <v>20000</v>
      </c>
      <c r="D94" s="18">
        <f>D96</f>
        <v>20000</v>
      </c>
      <c r="E94" s="18">
        <f>E96</f>
        <v>20000</v>
      </c>
      <c r="F94" s="19">
        <f>E94/D94%</f>
        <v>100</v>
      </c>
    </row>
    <row r="95" spans="1:6" ht="12.75">
      <c r="A95" s="45"/>
      <c r="B95" s="14" t="s">
        <v>6</v>
      </c>
      <c r="C95" s="15"/>
      <c r="D95" s="15"/>
      <c r="E95" s="21"/>
      <c r="F95" s="22"/>
    </row>
    <row r="96" spans="1:6" ht="66" customHeight="1">
      <c r="A96" s="57"/>
      <c r="B96" s="30" t="s">
        <v>35</v>
      </c>
      <c r="C96" s="23">
        <v>20000</v>
      </c>
      <c r="D96" s="23">
        <v>20000</v>
      </c>
      <c r="E96" s="23">
        <v>20000</v>
      </c>
      <c r="F96" s="16">
        <f>E96/D96%</f>
        <v>100</v>
      </c>
    </row>
    <row r="97" spans="1:6" ht="32.25" customHeight="1">
      <c r="A97" s="13">
        <v>754</v>
      </c>
      <c r="B97" s="17" t="s">
        <v>90</v>
      </c>
      <c r="C97" s="18">
        <f>C98</f>
        <v>10247</v>
      </c>
      <c r="D97" s="18">
        <f>D98</f>
        <v>10247</v>
      </c>
      <c r="E97" s="18">
        <f>E98</f>
        <v>10247</v>
      </c>
      <c r="F97" s="19">
        <f>E97/D97%</f>
        <v>100</v>
      </c>
    </row>
    <row r="98" spans="1:6" ht="31.5" customHeight="1">
      <c r="A98" s="13"/>
      <c r="B98" s="36" t="s">
        <v>91</v>
      </c>
      <c r="C98" s="15">
        <v>10247</v>
      </c>
      <c r="D98" s="15">
        <v>10247</v>
      </c>
      <c r="E98" s="15">
        <v>10247</v>
      </c>
      <c r="F98" s="16">
        <f>E98/D98%</f>
        <v>100</v>
      </c>
    </row>
    <row r="99" spans="1:6" ht="19.5" customHeight="1">
      <c r="A99" s="25"/>
      <c r="B99" s="26"/>
      <c r="C99" s="27"/>
      <c r="D99" s="27"/>
      <c r="E99" s="27"/>
      <c r="F99" s="28"/>
    </row>
    <row r="100" spans="1:6" ht="12.75">
      <c r="A100" s="47" t="s">
        <v>20</v>
      </c>
      <c r="B100" s="47"/>
      <c r="C100" s="47"/>
      <c r="D100" s="47"/>
      <c r="E100" s="47"/>
      <c r="F100" s="47"/>
    </row>
    <row r="101" spans="1:6" ht="19.5" customHeight="1">
      <c r="A101" s="13">
        <v>750</v>
      </c>
      <c r="B101" s="17" t="s">
        <v>9</v>
      </c>
      <c r="C101" s="18">
        <f>C103</f>
        <v>58589</v>
      </c>
      <c r="D101" s="18">
        <f>D103</f>
        <v>60799</v>
      </c>
      <c r="E101" s="18">
        <f>E103</f>
        <v>60799</v>
      </c>
      <c r="F101" s="19">
        <f>E101/D101%</f>
        <v>100</v>
      </c>
    </row>
    <row r="102" spans="1:6" ht="12.75">
      <c r="A102" s="45"/>
      <c r="B102" s="14" t="s">
        <v>6</v>
      </c>
      <c r="C102" s="15"/>
      <c r="D102" s="15"/>
      <c r="E102" s="15"/>
      <c r="F102" s="22"/>
    </row>
    <row r="103" spans="1:6" ht="63.75" customHeight="1">
      <c r="A103" s="45"/>
      <c r="B103" s="31" t="s">
        <v>72</v>
      </c>
      <c r="C103" s="15">
        <v>58589</v>
      </c>
      <c r="D103" s="15">
        <v>60799</v>
      </c>
      <c r="E103" s="15">
        <v>60799</v>
      </c>
      <c r="F103" s="16">
        <f>E103/D103%</f>
        <v>100</v>
      </c>
    </row>
    <row r="104" spans="1:6" ht="19.5" customHeight="1">
      <c r="A104" s="45">
        <v>751</v>
      </c>
      <c r="B104" s="46" t="s">
        <v>21</v>
      </c>
      <c r="C104" s="42">
        <f>C109</f>
        <v>1531</v>
      </c>
      <c r="D104" s="42">
        <f>D109</f>
        <v>48855</v>
      </c>
      <c r="E104" s="42">
        <f>E109</f>
        <v>48045</v>
      </c>
      <c r="F104" s="43">
        <f>E104/D104%</f>
        <v>98.34203254528707</v>
      </c>
    </row>
    <row r="105" spans="1:6" ht="19.5" customHeight="1">
      <c r="A105" s="45"/>
      <c r="B105" s="46"/>
      <c r="C105" s="42"/>
      <c r="D105" s="42"/>
      <c r="E105" s="42"/>
      <c r="F105" s="43"/>
    </row>
    <row r="106" spans="1:6" ht="19.5" customHeight="1">
      <c r="A106" s="45"/>
      <c r="B106" s="46"/>
      <c r="C106" s="42"/>
      <c r="D106" s="42"/>
      <c r="E106" s="42"/>
      <c r="F106" s="43"/>
    </row>
    <row r="107" spans="1:6" ht="19.5" customHeight="1">
      <c r="A107" s="45"/>
      <c r="B107" s="46"/>
      <c r="C107" s="42"/>
      <c r="D107" s="42"/>
      <c r="E107" s="42"/>
      <c r="F107" s="43"/>
    </row>
    <row r="108" spans="1:6" ht="12.75">
      <c r="A108" s="45"/>
      <c r="B108" s="14" t="s">
        <v>6</v>
      </c>
      <c r="C108" s="15"/>
      <c r="D108" s="15"/>
      <c r="E108" s="15"/>
      <c r="F108" s="22"/>
    </row>
    <row r="109" spans="1:6" ht="66" customHeight="1">
      <c r="A109" s="45"/>
      <c r="B109" s="31" t="s">
        <v>72</v>
      </c>
      <c r="C109" s="15">
        <v>1531</v>
      </c>
      <c r="D109" s="15">
        <v>48855</v>
      </c>
      <c r="E109" s="15">
        <v>48045</v>
      </c>
      <c r="F109" s="16">
        <f>E109/D109%</f>
        <v>98.34203254528707</v>
      </c>
    </row>
    <row r="110" spans="1:6" ht="12.75">
      <c r="A110" s="13">
        <v>852</v>
      </c>
      <c r="B110" s="17" t="s">
        <v>95</v>
      </c>
      <c r="C110" s="18">
        <f>C112</f>
        <v>793608</v>
      </c>
      <c r="D110" s="18">
        <f>D112</f>
        <v>1135273</v>
      </c>
      <c r="E110" s="18">
        <f>E112</f>
        <v>1090849</v>
      </c>
      <c r="F110" s="19">
        <f>E110/D110%</f>
        <v>96.0869323942347</v>
      </c>
    </row>
    <row r="111" spans="1:6" ht="12.75">
      <c r="A111" s="45"/>
      <c r="B111" s="14" t="s">
        <v>6</v>
      </c>
      <c r="C111" s="15"/>
      <c r="D111" s="15"/>
      <c r="E111" s="15"/>
      <c r="F111" s="16"/>
    </row>
    <row r="112" spans="1:6" ht="63.75" customHeight="1">
      <c r="A112" s="45"/>
      <c r="B112" s="31" t="s">
        <v>72</v>
      </c>
      <c r="C112" s="15">
        <v>793608</v>
      </c>
      <c r="D112" s="15">
        <v>1135273</v>
      </c>
      <c r="E112" s="15">
        <v>1090849</v>
      </c>
      <c r="F112" s="16">
        <f>E112/D112%</f>
        <v>96.0869323942347</v>
      </c>
    </row>
    <row r="113" spans="1:6" ht="26.25" customHeight="1">
      <c r="A113" s="45">
        <v>900</v>
      </c>
      <c r="B113" s="46" t="s">
        <v>22</v>
      </c>
      <c r="C113" s="42">
        <f>C116</f>
        <v>0</v>
      </c>
      <c r="D113" s="42">
        <f>D116</f>
        <v>0</v>
      </c>
      <c r="E113" s="42">
        <f>E116</f>
        <v>0</v>
      </c>
      <c r="F113" s="43"/>
    </row>
    <row r="114" spans="1:6" ht="15" customHeight="1">
      <c r="A114" s="45"/>
      <c r="B114" s="46"/>
      <c r="C114" s="42"/>
      <c r="D114" s="42"/>
      <c r="E114" s="42"/>
      <c r="F114" s="43"/>
    </row>
    <row r="115" spans="1:6" ht="12.75">
      <c r="A115" s="45"/>
      <c r="B115" s="14" t="s">
        <v>6</v>
      </c>
      <c r="C115" s="15"/>
      <c r="D115" s="15"/>
      <c r="E115" s="15"/>
      <c r="F115" s="22"/>
    </row>
    <row r="116" spans="1:6" ht="65.25" customHeight="1">
      <c r="A116" s="45"/>
      <c r="B116" s="31" t="s">
        <v>72</v>
      </c>
      <c r="C116" s="15"/>
      <c r="D116" s="15"/>
      <c r="E116" s="15"/>
      <c r="F116" s="16"/>
    </row>
    <row r="117" spans="1:6" ht="17.25" customHeight="1">
      <c r="A117" s="44" t="s">
        <v>23</v>
      </c>
      <c r="B117" s="44"/>
      <c r="C117" s="42">
        <f>SUM(C101,C104,C110,C113)</f>
        <v>853728</v>
      </c>
      <c r="D117" s="42">
        <f>SUM(D101,D104,D110,D113)</f>
        <v>1244927</v>
      </c>
      <c r="E117" s="42">
        <f>SUM(E101,E104,E110,E113)</f>
        <v>1199693</v>
      </c>
      <c r="F117" s="43">
        <f>E117/D117%</f>
        <v>96.36653394134756</v>
      </c>
    </row>
    <row r="118" spans="1:6" ht="9.75" customHeight="1">
      <c r="A118" s="44"/>
      <c r="B118" s="44"/>
      <c r="C118" s="42"/>
      <c r="D118" s="42"/>
      <c r="E118" s="42"/>
      <c r="F118" s="43"/>
    </row>
    <row r="119" spans="1:6" ht="9.75" customHeight="1">
      <c r="A119" s="44"/>
      <c r="B119" s="44"/>
      <c r="C119" s="42"/>
      <c r="D119" s="42"/>
      <c r="E119" s="42"/>
      <c r="F119" s="43"/>
    </row>
    <row r="120" spans="1:6" ht="9.75" customHeight="1">
      <c r="A120" s="44" t="s">
        <v>24</v>
      </c>
      <c r="B120" s="44"/>
      <c r="C120" s="42">
        <f>C117+C94+C91+C97</f>
        <v>12393700</v>
      </c>
      <c r="D120" s="42">
        <f>D117+D94+D91+D97</f>
        <v>16724492</v>
      </c>
      <c r="E120" s="42">
        <f>E117+E94+E91+E97</f>
        <v>16819825</v>
      </c>
      <c r="F120" s="43">
        <f>E120/D120%</f>
        <v>100.57002030315778</v>
      </c>
    </row>
    <row r="121" spans="1:6" ht="9.75" customHeight="1">
      <c r="A121" s="44"/>
      <c r="B121" s="44"/>
      <c r="C121" s="42"/>
      <c r="D121" s="42"/>
      <c r="E121" s="42"/>
      <c r="F121" s="43"/>
    </row>
    <row r="122" spans="1:6" ht="9.75" customHeight="1">
      <c r="A122" s="44"/>
      <c r="B122" s="44"/>
      <c r="C122" s="42"/>
      <c r="D122" s="42"/>
      <c r="E122" s="42"/>
      <c r="F122" s="43"/>
    </row>
    <row r="123" spans="1:6" ht="18" customHeight="1">
      <c r="A123" s="55" t="s">
        <v>29</v>
      </c>
      <c r="B123" s="56"/>
      <c r="C123" s="38">
        <f>C125</f>
        <v>800000</v>
      </c>
      <c r="D123" s="38">
        <f>SUM(D124,D125)</f>
        <v>2243559</v>
      </c>
      <c r="E123" s="38">
        <f>SUM(E124,E125)</f>
        <v>1525804</v>
      </c>
      <c r="F123" s="41">
        <f>E123/D123%</f>
        <v>68.00819590659304</v>
      </c>
    </row>
    <row r="124" spans="1:6" ht="24" customHeight="1">
      <c r="A124" s="55" t="s">
        <v>30</v>
      </c>
      <c r="B124" s="56"/>
      <c r="C124" s="2"/>
      <c r="D124" s="2">
        <v>1065503</v>
      </c>
      <c r="E124" s="2">
        <v>1065503</v>
      </c>
      <c r="F124" s="3">
        <v>100</v>
      </c>
    </row>
    <row r="125" spans="1:6" ht="31.5" customHeight="1">
      <c r="A125" s="59" t="s">
        <v>31</v>
      </c>
      <c r="B125" s="60"/>
      <c r="C125" s="2">
        <v>800000</v>
      </c>
      <c r="D125" s="2">
        <v>1178056</v>
      </c>
      <c r="E125" s="2">
        <v>460301</v>
      </c>
      <c r="F125" s="3">
        <f>E125/D125%</f>
        <v>39.07293031910198</v>
      </c>
    </row>
    <row r="126" spans="1:6" ht="26.25" customHeight="1">
      <c r="A126" s="55" t="s">
        <v>32</v>
      </c>
      <c r="B126" s="56"/>
      <c r="C126" s="2">
        <f>C120+C123</f>
        <v>13193700</v>
      </c>
      <c r="D126" s="2">
        <f>D120+D123</f>
        <v>18968051</v>
      </c>
      <c r="E126" s="2">
        <f>E120+E123</f>
        <v>18345629</v>
      </c>
      <c r="F126" s="3">
        <f>E126/D126%</f>
        <v>96.71857693760946</v>
      </c>
    </row>
    <row r="127" ht="12.75">
      <c r="D127" s="1"/>
    </row>
  </sheetData>
  <mergeCells count="64">
    <mergeCell ref="C1:E1"/>
    <mergeCell ref="A123:B123"/>
    <mergeCell ref="A124:B124"/>
    <mergeCell ref="A125:B125"/>
    <mergeCell ref="A11:A15"/>
    <mergeCell ref="A85:A86"/>
    <mergeCell ref="A83:A84"/>
    <mergeCell ref="A95:A96"/>
    <mergeCell ref="B85:B86"/>
    <mergeCell ref="A87:A88"/>
    <mergeCell ref="A126:B126"/>
    <mergeCell ref="A17:A20"/>
    <mergeCell ref="A22:A27"/>
    <mergeCell ref="A32:A39"/>
    <mergeCell ref="A40:A42"/>
    <mergeCell ref="B40:B42"/>
    <mergeCell ref="A43:A61"/>
    <mergeCell ref="A64:A66"/>
    <mergeCell ref="A68:A75"/>
    <mergeCell ref="A77:A81"/>
    <mergeCell ref="A91:B91"/>
    <mergeCell ref="A92:F92"/>
    <mergeCell ref="A93:F93"/>
    <mergeCell ref="C85:C86"/>
    <mergeCell ref="D85:D86"/>
    <mergeCell ref="E85:E86"/>
    <mergeCell ref="F85:F86"/>
    <mergeCell ref="A102:A103"/>
    <mergeCell ref="A104:A107"/>
    <mergeCell ref="B104:B107"/>
    <mergeCell ref="C104:C107"/>
    <mergeCell ref="B7:B8"/>
    <mergeCell ref="A7:A8"/>
    <mergeCell ref="A117:B119"/>
    <mergeCell ref="A120:B122"/>
    <mergeCell ref="A111:A112"/>
    <mergeCell ref="A113:A114"/>
    <mergeCell ref="B113:B114"/>
    <mergeCell ref="A115:A116"/>
    <mergeCell ref="A108:A109"/>
    <mergeCell ref="A100:F100"/>
    <mergeCell ref="D7:D8"/>
    <mergeCell ref="E7:E8"/>
    <mergeCell ref="F7:F8"/>
    <mergeCell ref="C7:C8"/>
    <mergeCell ref="D104:D107"/>
    <mergeCell ref="E104:E107"/>
    <mergeCell ref="F104:F107"/>
    <mergeCell ref="C113:C114"/>
    <mergeCell ref="D113:D114"/>
    <mergeCell ref="C40:C42"/>
    <mergeCell ref="D40:D42"/>
    <mergeCell ref="E40:E42"/>
    <mergeCell ref="F41:F42"/>
    <mergeCell ref="E113:E114"/>
    <mergeCell ref="F117:F119"/>
    <mergeCell ref="C120:C122"/>
    <mergeCell ref="D120:D122"/>
    <mergeCell ref="F120:F122"/>
    <mergeCell ref="E120:E122"/>
    <mergeCell ref="C117:C119"/>
    <mergeCell ref="D117:D119"/>
    <mergeCell ref="E117:E119"/>
    <mergeCell ref="F113:F114"/>
  </mergeCells>
  <printOptions/>
  <pageMargins left="0.75" right="0.75" top="1" bottom="1" header="0.5" footer="0.5"/>
  <pageSetup fitToHeight="1" fitToWidth="1" horizontalDpi="300" verticalDpi="300" orientation="portrait" paperSize="9" scale="52" r:id="rId1"/>
  <headerFooter alignWithMargins="0">
    <oddFooter>&amp;R3
</oddFooter>
  </headerFooter>
  <rowBreaks count="1" manualBreakCount="1">
    <brk id="8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24">
      <selection activeCell="C136" sqref="C136"/>
    </sheetView>
  </sheetViews>
  <sheetFormatPr defaultColWidth="9.140625" defaultRowHeight="12.75"/>
  <cols>
    <col min="1" max="1" width="6.7109375" style="0" customWidth="1"/>
    <col min="2" max="2" width="32.421875" style="0" customWidth="1"/>
    <col min="3" max="3" width="13.140625" style="0" customWidth="1"/>
    <col min="4" max="4" width="14.00390625" style="0" customWidth="1"/>
    <col min="5" max="5" width="14.140625" style="0" customWidth="1"/>
    <col min="6" max="6" width="10.7109375" style="0" customWidth="1"/>
  </cols>
  <sheetData>
    <row r="1" spans="1:6" ht="12.75">
      <c r="A1" s="5"/>
      <c r="B1" s="5"/>
      <c r="C1" s="5"/>
      <c r="D1" s="58" t="s">
        <v>25</v>
      </c>
      <c r="E1" s="58"/>
      <c r="F1" s="5"/>
    </row>
    <row r="2" spans="1:6" ht="12.75">
      <c r="A2" s="5"/>
      <c r="B2" s="5"/>
      <c r="C2" s="5"/>
      <c r="D2" s="5" t="s">
        <v>26</v>
      </c>
      <c r="E2" s="5"/>
      <c r="F2" s="5"/>
    </row>
    <row r="3" spans="1:6" ht="12.75">
      <c r="A3" s="5"/>
      <c r="B3" s="5"/>
      <c r="C3" s="5"/>
      <c r="D3" s="5"/>
      <c r="E3" s="5"/>
      <c r="F3" s="5"/>
    </row>
    <row r="4" spans="1:6" ht="12.75">
      <c r="A4" s="5" t="s">
        <v>34</v>
      </c>
      <c r="B4" s="5"/>
      <c r="C4" s="5"/>
      <c r="D4" s="5"/>
      <c r="E4" s="5"/>
      <c r="F4" s="5"/>
    </row>
    <row r="5" spans="1:6" ht="12.75">
      <c r="A5" s="6" t="s">
        <v>92</v>
      </c>
      <c r="B5" s="5"/>
      <c r="C5" s="5"/>
      <c r="D5" s="5"/>
      <c r="E5" s="5"/>
      <c r="F5" s="5"/>
    </row>
    <row r="6" spans="1:6" ht="12.75">
      <c r="A6" s="6" t="s">
        <v>0</v>
      </c>
      <c r="B6" s="5"/>
      <c r="C6" s="5"/>
      <c r="D6" s="5"/>
      <c r="E6" s="5"/>
      <c r="F6" s="5"/>
    </row>
    <row r="7" spans="1:6" ht="12.75">
      <c r="A7" s="44" t="s">
        <v>1</v>
      </c>
      <c r="B7" s="44" t="s">
        <v>2</v>
      </c>
      <c r="C7" s="44" t="s">
        <v>74</v>
      </c>
      <c r="D7" s="44" t="s">
        <v>3</v>
      </c>
      <c r="E7" s="44" t="s">
        <v>75</v>
      </c>
      <c r="F7" s="44" t="s">
        <v>4</v>
      </c>
    </row>
    <row r="8" spans="1:6" ht="12.75">
      <c r="A8" s="44"/>
      <c r="B8" s="44"/>
      <c r="C8" s="44"/>
      <c r="D8" s="44"/>
      <c r="E8" s="44"/>
      <c r="F8" s="44"/>
    </row>
    <row r="9" spans="1:6" ht="13.5" thickBot="1">
      <c r="A9" s="7">
        <v>1</v>
      </c>
      <c r="B9" s="7">
        <v>2</v>
      </c>
      <c r="C9" s="8">
        <v>3</v>
      </c>
      <c r="D9" s="8">
        <v>4</v>
      </c>
      <c r="E9" s="8">
        <v>5</v>
      </c>
      <c r="F9" s="8">
        <v>6</v>
      </c>
    </row>
    <row r="10" spans="1:6" ht="13.5" thickTop="1">
      <c r="A10" s="9" t="s">
        <v>33</v>
      </c>
      <c r="B10" s="10" t="s">
        <v>5</v>
      </c>
      <c r="C10" s="11">
        <f>SUM(C12,C13,C14,C15)</f>
        <v>12500</v>
      </c>
      <c r="D10" s="11">
        <f>SUM(D12,D13,D14,D15)</f>
        <v>12500</v>
      </c>
      <c r="E10" s="11">
        <f>SUM(E12,E13,E14,E15)</f>
        <v>27570</v>
      </c>
      <c r="F10" s="12">
        <f>E10/D10%</f>
        <v>220.56</v>
      </c>
    </row>
    <row r="11" spans="1:6" ht="12.75">
      <c r="A11" s="57"/>
      <c r="B11" s="14" t="s">
        <v>6</v>
      </c>
      <c r="C11" s="15"/>
      <c r="D11" s="15"/>
      <c r="E11" s="15"/>
      <c r="F11" s="16"/>
    </row>
    <row r="12" spans="1:6" ht="24.75" customHeight="1">
      <c r="A12" s="61"/>
      <c r="B12" s="31" t="s">
        <v>36</v>
      </c>
      <c r="C12" s="15">
        <v>5500</v>
      </c>
      <c r="D12" s="15">
        <v>5500</v>
      </c>
      <c r="E12" s="15">
        <v>5484</v>
      </c>
      <c r="F12" s="40">
        <f aca="true" t="shared" si="0" ref="F12:F26">E12/D12%</f>
        <v>99.7090909090909</v>
      </c>
    </row>
    <row r="13" spans="1:6" ht="30" customHeight="1">
      <c r="A13" s="61"/>
      <c r="B13" s="31" t="s">
        <v>37</v>
      </c>
      <c r="C13" s="15">
        <v>1000</v>
      </c>
      <c r="D13" s="15">
        <v>1000</v>
      </c>
      <c r="E13" s="15">
        <v>19617</v>
      </c>
      <c r="F13" s="40">
        <f t="shared" si="0"/>
        <v>1961.7</v>
      </c>
    </row>
    <row r="14" spans="1:6" ht="30" customHeight="1">
      <c r="A14" s="61"/>
      <c r="B14" s="31" t="s">
        <v>38</v>
      </c>
      <c r="C14" s="15">
        <v>6000</v>
      </c>
      <c r="D14" s="15">
        <v>6000</v>
      </c>
      <c r="E14" s="15">
        <v>2466</v>
      </c>
      <c r="F14" s="40">
        <f t="shared" si="0"/>
        <v>41.1</v>
      </c>
    </row>
    <row r="15" spans="1:6" ht="30" customHeight="1">
      <c r="A15" s="61"/>
      <c r="B15" s="31" t="s">
        <v>39</v>
      </c>
      <c r="C15" s="15"/>
      <c r="D15" s="15"/>
      <c r="E15" s="15">
        <v>3</v>
      </c>
      <c r="F15" s="12"/>
    </row>
    <row r="16" spans="1:6" ht="45" customHeight="1">
      <c r="A16" s="47"/>
      <c r="B16" s="31" t="s">
        <v>40</v>
      </c>
      <c r="C16" s="15"/>
      <c r="D16" s="15"/>
      <c r="E16" s="15"/>
      <c r="F16" s="16"/>
    </row>
    <row r="17" spans="1:6" ht="30" customHeight="1">
      <c r="A17" s="13">
        <v>600</v>
      </c>
      <c r="B17" s="17" t="s">
        <v>7</v>
      </c>
      <c r="C17" s="18">
        <f>SUM(C19,C20,C21)</f>
        <v>0</v>
      </c>
      <c r="D17" s="18">
        <f>SUM(D19,D20,D21)</f>
        <v>730802</v>
      </c>
      <c r="E17" s="18">
        <f>SUM(E19,E20,E21)</f>
        <v>731465</v>
      </c>
      <c r="F17" s="12">
        <f t="shared" si="0"/>
        <v>100.09072224761289</v>
      </c>
    </row>
    <row r="18" spans="1:6" ht="12.75">
      <c r="A18" s="45"/>
      <c r="B18" s="14" t="s">
        <v>6</v>
      </c>
      <c r="C18" s="15"/>
      <c r="D18" s="15"/>
      <c r="E18" s="15"/>
      <c r="F18" s="16"/>
    </row>
    <row r="19" spans="1:6" ht="39.75" customHeight="1">
      <c r="A19" s="45"/>
      <c r="B19" s="31" t="s">
        <v>41</v>
      </c>
      <c r="C19" s="15"/>
      <c r="D19" s="15">
        <v>107044</v>
      </c>
      <c r="E19" s="15">
        <v>107044</v>
      </c>
      <c r="F19" s="40">
        <f t="shared" si="0"/>
        <v>100</v>
      </c>
    </row>
    <row r="20" spans="1:6" ht="39.75" customHeight="1">
      <c r="A20" s="45"/>
      <c r="B20" s="36" t="s">
        <v>76</v>
      </c>
      <c r="C20" s="15"/>
      <c r="D20" s="15">
        <v>623758</v>
      </c>
      <c r="E20" s="15">
        <v>623758</v>
      </c>
      <c r="F20" s="40">
        <f t="shared" si="0"/>
        <v>100</v>
      </c>
    </row>
    <row r="21" spans="1:6" ht="39.75" customHeight="1">
      <c r="A21" s="45"/>
      <c r="B21" s="31" t="s">
        <v>42</v>
      </c>
      <c r="C21" s="15"/>
      <c r="D21" s="15"/>
      <c r="E21" s="15">
        <v>663</v>
      </c>
      <c r="F21" s="19"/>
    </row>
    <row r="22" spans="1:6" ht="30" customHeight="1">
      <c r="A22" s="13">
        <v>700</v>
      </c>
      <c r="B22" s="17" t="s">
        <v>8</v>
      </c>
      <c r="C22" s="18">
        <f>SUM(C24,C25,C26)</f>
        <v>27600</v>
      </c>
      <c r="D22" s="18">
        <f>SUM(D24,D25,D26)</f>
        <v>67047</v>
      </c>
      <c r="E22" s="18">
        <f>SUM(E24,E25,E26,E27,E28,E29)</f>
        <v>179241</v>
      </c>
      <c r="F22" s="12">
        <f t="shared" si="0"/>
        <v>267.3363461452414</v>
      </c>
    </row>
    <row r="23" spans="1:6" ht="12.75">
      <c r="A23" s="45"/>
      <c r="B23" s="14" t="s">
        <v>6</v>
      </c>
      <c r="C23" s="15"/>
      <c r="D23" s="15"/>
      <c r="E23" s="15"/>
      <c r="F23" s="16"/>
    </row>
    <row r="24" spans="1:6" ht="30" customHeight="1">
      <c r="A24" s="45"/>
      <c r="B24" s="31" t="s">
        <v>36</v>
      </c>
      <c r="C24" s="15">
        <v>2700</v>
      </c>
      <c r="D24" s="15">
        <v>2700</v>
      </c>
      <c r="E24" s="15">
        <v>4462</v>
      </c>
      <c r="F24" s="40">
        <f t="shared" si="0"/>
        <v>165.25925925925927</v>
      </c>
    </row>
    <row r="25" spans="1:6" ht="30" customHeight="1">
      <c r="A25" s="45"/>
      <c r="B25" s="31" t="s">
        <v>43</v>
      </c>
      <c r="C25" s="15">
        <v>7900</v>
      </c>
      <c r="D25" s="15">
        <v>7900</v>
      </c>
      <c r="E25" s="15">
        <v>10815</v>
      </c>
      <c r="F25" s="40">
        <f t="shared" si="0"/>
        <v>136.8987341772152</v>
      </c>
    </row>
    <row r="26" spans="1:6" ht="30" customHeight="1">
      <c r="A26" s="45"/>
      <c r="B26" s="31" t="s">
        <v>37</v>
      </c>
      <c r="C26" s="15">
        <v>17000</v>
      </c>
      <c r="D26" s="15">
        <v>56447</v>
      </c>
      <c r="E26" s="15">
        <v>158768</v>
      </c>
      <c r="F26" s="40">
        <f t="shared" si="0"/>
        <v>281.2691551366769</v>
      </c>
    </row>
    <row r="27" spans="1:6" ht="30" customHeight="1">
      <c r="A27" s="45"/>
      <c r="B27" s="31" t="s">
        <v>44</v>
      </c>
      <c r="C27" s="15"/>
      <c r="D27" s="15"/>
      <c r="E27" s="15">
        <v>63</v>
      </c>
      <c r="F27" s="16"/>
    </row>
    <row r="28" spans="1:6" ht="30" customHeight="1">
      <c r="A28" s="45"/>
      <c r="B28" s="31" t="s">
        <v>45</v>
      </c>
      <c r="C28" s="15"/>
      <c r="D28" s="15"/>
      <c r="E28" s="15">
        <v>5071</v>
      </c>
      <c r="F28" s="16"/>
    </row>
    <row r="29" spans="1:6" ht="30" customHeight="1">
      <c r="A29" s="13"/>
      <c r="B29" s="36" t="s">
        <v>77</v>
      </c>
      <c r="C29" s="15"/>
      <c r="D29" s="15"/>
      <c r="E29" s="15">
        <v>62</v>
      </c>
      <c r="F29" s="16"/>
    </row>
    <row r="30" spans="1:6" ht="24.75" customHeight="1">
      <c r="A30" s="13">
        <v>750</v>
      </c>
      <c r="B30" s="17" t="s">
        <v>9</v>
      </c>
      <c r="C30" s="18">
        <f>SUM(C32,C33,C34)</f>
        <v>5800</v>
      </c>
      <c r="D30" s="18">
        <f>SUM(D32,D33,D34)</f>
        <v>5800</v>
      </c>
      <c r="E30" s="18">
        <f>SUM(E32,E33,E34)</f>
        <v>16372</v>
      </c>
      <c r="F30" s="12">
        <f>E30/D30%</f>
        <v>282.2758620689655</v>
      </c>
    </row>
    <row r="31" spans="1:6" ht="12.75">
      <c r="A31" s="45"/>
      <c r="B31" s="14" t="s">
        <v>6</v>
      </c>
      <c r="C31" s="15"/>
      <c r="D31" s="15"/>
      <c r="E31" s="15"/>
      <c r="F31" s="16"/>
    </row>
    <row r="32" spans="1:6" ht="30" customHeight="1">
      <c r="A32" s="45"/>
      <c r="B32" s="31" t="s">
        <v>46</v>
      </c>
      <c r="C32" s="15"/>
      <c r="D32" s="15"/>
      <c r="E32" s="15">
        <v>778</v>
      </c>
      <c r="F32" s="12"/>
    </row>
    <row r="33" spans="1:6" ht="12.75">
      <c r="A33" s="45"/>
      <c r="B33" s="36" t="s">
        <v>78</v>
      </c>
      <c r="C33" s="15">
        <v>800</v>
      </c>
      <c r="D33" s="15">
        <v>800</v>
      </c>
      <c r="E33" s="15">
        <v>1066</v>
      </c>
      <c r="F33" s="40">
        <f>E33/D33%</f>
        <v>133.25</v>
      </c>
    </row>
    <row r="34" spans="1:6" ht="51">
      <c r="A34" s="45"/>
      <c r="B34" s="31" t="s">
        <v>47</v>
      </c>
      <c r="C34" s="15">
        <v>5000</v>
      </c>
      <c r="D34" s="15">
        <v>5000</v>
      </c>
      <c r="E34" s="15">
        <v>14528</v>
      </c>
      <c r="F34" s="40">
        <f>E34/D34%</f>
        <v>290.56</v>
      </c>
    </row>
    <row r="35" spans="1:6" ht="12.75">
      <c r="A35" s="45">
        <v>754</v>
      </c>
      <c r="B35" s="46" t="s">
        <v>10</v>
      </c>
      <c r="C35" s="42"/>
      <c r="D35" s="42"/>
      <c r="E35" s="42"/>
      <c r="F35" s="64"/>
    </row>
    <row r="36" spans="1:6" ht="12.75">
      <c r="A36" s="45"/>
      <c r="B36" s="46"/>
      <c r="C36" s="42"/>
      <c r="D36" s="42"/>
      <c r="E36" s="42"/>
      <c r="F36" s="64"/>
    </row>
    <row r="37" spans="1:6" ht="12.75">
      <c r="A37" s="45"/>
      <c r="B37" s="14" t="s">
        <v>6</v>
      </c>
      <c r="C37" s="15"/>
      <c r="D37" s="15"/>
      <c r="E37" s="15"/>
      <c r="F37" s="20"/>
    </row>
    <row r="38" spans="1:6" ht="25.5">
      <c r="A38" s="45"/>
      <c r="B38" s="31" t="s">
        <v>48</v>
      </c>
      <c r="C38" s="15"/>
      <c r="D38" s="15"/>
      <c r="E38" s="15"/>
      <c r="F38" s="65"/>
    </row>
    <row r="39" spans="1:6" ht="19.5" customHeight="1">
      <c r="A39" s="45">
        <v>756</v>
      </c>
      <c r="B39" s="46" t="s">
        <v>11</v>
      </c>
      <c r="C39" s="42">
        <f>SUM(C43,C44,C45,C46,C47,C48,C49,C50,C51,C52,C53,C54,C55,C59)</f>
        <v>4493824</v>
      </c>
      <c r="D39" s="42">
        <f>SUM(D43,D44,D45,D46,D47,D48,D49,D50,D51,D52,D53,D54,D55,D59)</f>
        <v>4487116</v>
      </c>
      <c r="E39" s="42">
        <f>SUM(E43,E44,E45,E46,E47,E48,E49,E50,E51,E52,E53,E54,E55,E59)</f>
        <v>4083079</v>
      </c>
      <c r="F39" s="66"/>
    </row>
    <row r="40" spans="1:6" ht="19.5" customHeight="1">
      <c r="A40" s="45"/>
      <c r="B40" s="46"/>
      <c r="C40" s="42"/>
      <c r="D40" s="42"/>
      <c r="E40" s="42"/>
      <c r="F40" s="43">
        <f>E39/D39%</f>
        <v>90.99561945802158</v>
      </c>
    </row>
    <row r="41" spans="1:6" ht="19.5" customHeight="1">
      <c r="A41" s="45"/>
      <c r="B41" s="46"/>
      <c r="C41" s="42"/>
      <c r="D41" s="42"/>
      <c r="E41" s="42"/>
      <c r="F41" s="43"/>
    </row>
    <row r="42" spans="1:6" ht="12.75">
      <c r="A42" s="45"/>
      <c r="B42" s="14" t="s">
        <v>6</v>
      </c>
      <c r="C42" s="15"/>
      <c r="D42" s="15"/>
      <c r="E42" s="15"/>
      <c r="F42" s="16"/>
    </row>
    <row r="43" spans="1:6" ht="24.75" customHeight="1">
      <c r="A43" s="45"/>
      <c r="B43" s="31" t="s">
        <v>49</v>
      </c>
      <c r="C43" s="15">
        <v>2010000</v>
      </c>
      <c r="D43" s="15">
        <v>2010000</v>
      </c>
      <c r="E43" s="15">
        <v>1740031</v>
      </c>
      <c r="F43" s="16">
        <f>E43/D43%</f>
        <v>86.5687064676617</v>
      </c>
    </row>
    <row r="44" spans="1:6" ht="24.75" customHeight="1">
      <c r="A44" s="45"/>
      <c r="B44" s="31" t="s">
        <v>50</v>
      </c>
      <c r="C44" s="15">
        <v>319448</v>
      </c>
      <c r="D44" s="15">
        <v>319448</v>
      </c>
      <c r="E44" s="15">
        <v>307106</v>
      </c>
      <c r="F44" s="16">
        <f aca="true" t="shared" si="1" ref="F44:F59">E44/D44%</f>
        <v>96.13646039417996</v>
      </c>
    </row>
    <row r="45" spans="1:6" ht="24.75" customHeight="1">
      <c r="A45" s="45"/>
      <c r="B45" s="31" t="s">
        <v>51</v>
      </c>
      <c r="C45" s="15">
        <v>70000</v>
      </c>
      <c r="D45" s="15">
        <v>70000</v>
      </c>
      <c r="E45" s="15">
        <v>53428</v>
      </c>
      <c r="F45" s="16">
        <f t="shared" si="1"/>
        <v>76.32571428571428</v>
      </c>
    </row>
    <row r="46" spans="1:6" ht="24.75" customHeight="1">
      <c r="A46" s="45"/>
      <c r="B46" s="31" t="s">
        <v>52</v>
      </c>
      <c r="C46" s="15">
        <v>335000</v>
      </c>
      <c r="D46" s="15">
        <v>335000</v>
      </c>
      <c r="E46" s="15">
        <v>287843</v>
      </c>
      <c r="F46" s="16">
        <f t="shared" si="1"/>
        <v>85.92328358208955</v>
      </c>
    </row>
    <row r="47" spans="1:6" ht="39.75" customHeight="1">
      <c r="A47" s="45"/>
      <c r="B47" s="31" t="s">
        <v>53</v>
      </c>
      <c r="C47" s="15">
        <v>60000</v>
      </c>
      <c r="D47" s="15">
        <v>60000</v>
      </c>
      <c r="E47" s="15">
        <v>33379</v>
      </c>
      <c r="F47" s="16">
        <f t="shared" si="1"/>
        <v>55.63166666666667</v>
      </c>
    </row>
    <row r="48" spans="1:6" ht="24.75" customHeight="1">
      <c r="A48" s="45"/>
      <c r="B48" s="31" t="s">
        <v>54</v>
      </c>
      <c r="C48" s="15">
        <v>66000</v>
      </c>
      <c r="D48" s="15">
        <v>66000</v>
      </c>
      <c r="E48" s="15">
        <v>74326</v>
      </c>
      <c r="F48" s="16">
        <f t="shared" si="1"/>
        <v>112.61515151515151</v>
      </c>
    </row>
    <row r="49" spans="1:6" ht="24.75" customHeight="1">
      <c r="A49" s="45"/>
      <c r="B49" s="31" t="s">
        <v>55</v>
      </c>
      <c r="C49" s="15">
        <v>39000</v>
      </c>
      <c r="D49" s="15">
        <v>39000</v>
      </c>
      <c r="E49" s="15">
        <v>33804</v>
      </c>
      <c r="F49" s="16">
        <f t="shared" si="1"/>
        <v>86.67692307692307</v>
      </c>
    </row>
    <row r="50" spans="1:6" ht="24.75" customHeight="1">
      <c r="A50" s="45"/>
      <c r="B50" s="31" t="s">
        <v>56</v>
      </c>
      <c r="C50" s="15">
        <v>12000</v>
      </c>
      <c r="D50" s="15">
        <v>12000</v>
      </c>
      <c r="E50" s="15">
        <v>14591</v>
      </c>
      <c r="F50" s="16">
        <f t="shared" si="1"/>
        <v>121.59166666666667</v>
      </c>
    </row>
    <row r="51" spans="1:6" ht="24.75" customHeight="1">
      <c r="A51" s="45"/>
      <c r="B51" s="31" t="s">
        <v>57</v>
      </c>
      <c r="C51" s="15">
        <v>36750</v>
      </c>
      <c r="D51" s="15">
        <v>36750</v>
      </c>
      <c r="E51" s="15">
        <v>38613</v>
      </c>
      <c r="F51" s="16">
        <f t="shared" si="1"/>
        <v>105.06938775510204</v>
      </c>
    </row>
    <row r="52" spans="1:6" ht="24.75" customHeight="1">
      <c r="A52" s="45"/>
      <c r="B52" s="31" t="s">
        <v>79</v>
      </c>
      <c r="C52" s="15">
        <v>80000</v>
      </c>
      <c r="D52" s="15">
        <v>105000</v>
      </c>
      <c r="E52" s="15">
        <v>109453</v>
      </c>
      <c r="F52" s="16">
        <f t="shared" si="1"/>
        <v>104.24095238095238</v>
      </c>
    </row>
    <row r="53" spans="1:6" ht="24.75" customHeight="1">
      <c r="A53" s="45"/>
      <c r="B53" s="31" t="s">
        <v>80</v>
      </c>
      <c r="C53" s="15">
        <v>27300</v>
      </c>
      <c r="D53" s="15">
        <v>27300</v>
      </c>
      <c r="E53" s="15">
        <v>20502</v>
      </c>
      <c r="F53" s="16">
        <f t="shared" si="1"/>
        <v>75.0989010989011</v>
      </c>
    </row>
    <row r="54" spans="1:6" ht="24.75" customHeight="1">
      <c r="A54" s="45"/>
      <c r="B54" s="36" t="s">
        <v>81</v>
      </c>
      <c r="C54" s="15">
        <v>4300</v>
      </c>
      <c r="D54" s="15">
        <v>4300</v>
      </c>
      <c r="E54" s="15">
        <v>4643</v>
      </c>
      <c r="F54" s="16">
        <f t="shared" si="1"/>
        <v>107.97674418604652</v>
      </c>
    </row>
    <row r="55" spans="1:6" ht="24.75" customHeight="1">
      <c r="A55" s="45"/>
      <c r="B55" s="31" t="s">
        <v>58</v>
      </c>
      <c r="C55" s="15">
        <v>1434026</v>
      </c>
      <c r="D55" s="15">
        <v>1395396</v>
      </c>
      <c r="E55" s="15">
        <v>1358438</v>
      </c>
      <c r="F55" s="16">
        <f t="shared" si="1"/>
        <v>97.35143285490284</v>
      </c>
    </row>
    <row r="56" spans="1:6" ht="15" customHeight="1">
      <c r="A56" s="45"/>
      <c r="B56" s="14" t="s">
        <v>6</v>
      </c>
      <c r="C56" s="15"/>
      <c r="D56" s="15"/>
      <c r="E56" s="15"/>
      <c r="F56" s="16"/>
    </row>
    <row r="57" spans="1:6" ht="24.75" customHeight="1">
      <c r="A57" s="45"/>
      <c r="B57" s="31" t="s">
        <v>59</v>
      </c>
      <c r="C57" s="15">
        <v>1414026</v>
      </c>
      <c r="D57" s="15">
        <v>1375396</v>
      </c>
      <c r="E57" s="15">
        <v>1277614</v>
      </c>
      <c r="F57" s="16">
        <f t="shared" si="1"/>
        <v>92.89062931693854</v>
      </c>
    </row>
    <row r="58" spans="1:6" ht="24.75" customHeight="1">
      <c r="A58" s="57"/>
      <c r="B58" s="31" t="s">
        <v>60</v>
      </c>
      <c r="C58" s="15">
        <v>20000</v>
      </c>
      <c r="D58" s="15">
        <v>20000</v>
      </c>
      <c r="E58" s="15">
        <v>80824</v>
      </c>
      <c r="F58" s="16">
        <f t="shared" si="1"/>
        <v>404.12</v>
      </c>
    </row>
    <row r="59" spans="1:6" ht="24.75" customHeight="1">
      <c r="A59" s="34"/>
      <c r="B59" s="36" t="s">
        <v>82</v>
      </c>
      <c r="C59" s="15"/>
      <c r="D59" s="15">
        <v>6922</v>
      </c>
      <c r="E59" s="15">
        <v>6922</v>
      </c>
      <c r="F59" s="16">
        <f t="shared" si="1"/>
        <v>100</v>
      </c>
    </row>
    <row r="60" spans="1:6" ht="24.75" customHeight="1">
      <c r="A60" s="32">
        <v>758</v>
      </c>
      <c r="B60" s="35" t="s">
        <v>83</v>
      </c>
      <c r="C60" s="18"/>
      <c r="D60" s="15"/>
      <c r="E60" s="18">
        <v>-3456</v>
      </c>
      <c r="F60" s="16"/>
    </row>
    <row r="61" spans="1:6" ht="12.75">
      <c r="A61" s="32"/>
      <c r="B61" s="37" t="s">
        <v>6</v>
      </c>
      <c r="C61" s="15"/>
      <c r="D61" s="15"/>
      <c r="E61" s="15"/>
      <c r="F61" s="16"/>
    </row>
    <row r="62" spans="1:6" ht="24.75" customHeight="1">
      <c r="A62" s="33"/>
      <c r="B62" s="37" t="s">
        <v>84</v>
      </c>
      <c r="C62" s="15"/>
      <c r="D62" s="15"/>
      <c r="E62" s="15">
        <v>-3456</v>
      </c>
      <c r="F62" s="16"/>
    </row>
    <row r="63" spans="1:6" ht="24.75" customHeight="1">
      <c r="A63" s="33">
        <v>758</v>
      </c>
      <c r="B63" s="17" t="s">
        <v>12</v>
      </c>
      <c r="C63" s="18">
        <f>SUM(C65,C66,C67)</f>
        <v>5763503</v>
      </c>
      <c r="D63" s="18">
        <f>SUM(D65,D66,D67)</f>
        <v>5844794</v>
      </c>
      <c r="E63" s="18">
        <f>SUM(E65,E66,E67)</f>
        <v>5844794</v>
      </c>
      <c r="F63" s="19">
        <f>E63/D63%</f>
        <v>100</v>
      </c>
    </row>
    <row r="64" spans="1:6" ht="12.75">
      <c r="A64" s="45"/>
      <c r="B64" s="14" t="s">
        <v>6</v>
      </c>
      <c r="C64" s="15"/>
      <c r="D64" s="15"/>
      <c r="E64" s="15"/>
      <c r="F64" s="16"/>
    </row>
    <row r="65" spans="1:6" ht="24.75" customHeight="1">
      <c r="A65" s="45"/>
      <c r="B65" s="31" t="s">
        <v>61</v>
      </c>
      <c r="C65" s="15">
        <v>4702005</v>
      </c>
      <c r="D65" s="15">
        <v>4606945</v>
      </c>
      <c r="E65" s="15">
        <v>4606945</v>
      </c>
      <c r="F65" s="16">
        <f aca="true" t="shared" si="2" ref="F65:F75">E65/D65%</f>
        <v>100</v>
      </c>
    </row>
    <row r="66" spans="1:6" ht="24.75" customHeight="1">
      <c r="A66" s="45"/>
      <c r="B66" s="31" t="s">
        <v>62</v>
      </c>
      <c r="C66" s="15">
        <v>647779</v>
      </c>
      <c r="D66" s="15">
        <v>646822</v>
      </c>
      <c r="E66" s="15">
        <v>646822</v>
      </c>
      <c r="F66" s="16">
        <f t="shared" si="2"/>
        <v>100</v>
      </c>
    </row>
    <row r="67" spans="1:6" ht="24.75" customHeight="1">
      <c r="A67" s="45"/>
      <c r="B67" s="31" t="s">
        <v>63</v>
      </c>
      <c r="C67" s="15">
        <v>413719</v>
      </c>
      <c r="D67" s="15">
        <v>591027</v>
      </c>
      <c r="E67" s="15">
        <v>591027</v>
      </c>
      <c r="F67" s="16">
        <f t="shared" si="2"/>
        <v>99.99999999999999</v>
      </c>
    </row>
    <row r="68" spans="1:6" ht="24.75" customHeight="1">
      <c r="A68" s="13">
        <v>801</v>
      </c>
      <c r="B68" s="17" t="s">
        <v>13</v>
      </c>
      <c r="C68" s="18">
        <f>SUM(C70,C71,C72,C73,C74,C75)</f>
        <v>52393</v>
      </c>
      <c r="D68" s="18">
        <f>SUM(D70,D71,D72,D73,D74,D75)</f>
        <v>313192</v>
      </c>
      <c r="E68" s="18">
        <f>SUM(E70,E71,E72,E73,E74,E75)</f>
        <v>307561</v>
      </c>
      <c r="F68" s="19">
        <f t="shared" si="2"/>
        <v>98.20206135533475</v>
      </c>
    </row>
    <row r="69" spans="1:6" ht="12.75">
      <c r="A69" s="45"/>
      <c r="B69" s="14" t="s">
        <v>6</v>
      </c>
      <c r="C69" s="15"/>
      <c r="D69" s="15"/>
      <c r="E69" s="15"/>
      <c r="F69" s="16"/>
    </row>
    <row r="70" spans="1:6" ht="24.75" customHeight="1">
      <c r="A70" s="45"/>
      <c r="B70" s="31" t="s">
        <v>36</v>
      </c>
      <c r="C70" s="15">
        <v>24020</v>
      </c>
      <c r="D70" s="15">
        <v>24020</v>
      </c>
      <c r="E70" s="15">
        <v>21417</v>
      </c>
      <c r="F70" s="16">
        <f t="shared" si="2"/>
        <v>89.1631973355537</v>
      </c>
    </row>
    <row r="71" spans="1:6" ht="24.75" customHeight="1">
      <c r="A71" s="45"/>
      <c r="B71" s="31" t="s">
        <v>37</v>
      </c>
      <c r="C71" s="15">
        <v>2950</v>
      </c>
      <c r="D71" s="15">
        <v>2950</v>
      </c>
      <c r="E71" s="15">
        <v>3148</v>
      </c>
      <c r="F71" s="16">
        <f t="shared" si="2"/>
        <v>106.71186440677967</v>
      </c>
    </row>
    <row r="72" spans="1:6" ht="24.75" customHeight="1">
      <c r="A72" s="45"/>
      <c r="B72" s="31" t="s">
        <v>85</v>
      </c>
      <c r="C72" s="15">
        <v>300</v>
      </c>
      <c r="D72" s="15">
        <v>300</v>
      </c>
      <c r="E72" s="15">
        <v>270</v>
      </c>
      <c r="F72" s="16">
        <f t="shared" si="2"/>
        <v>90</v>
      </c>
    </row>
    <row r="73" spans="1:6" ht="24.75" customHeight="1">
      <c r="A73" s="45"/>
      <c r="B73" s="31" t="s">
        <v>64</v>
      </c>
      <c r="C73" s="15"/>
      <c r="D73" s="15"/>
      <c r="E73" s="15">
        <v>1050</v>
      </c>
      <c r="F73" s="16"/>
    </row>
    <row r="74" spans="1:6" ht="24.75" customHeight="1">
      <c r="A74" s="45"/>
      <c r="B74" s="31" t="s">
        <v>86</v>
      </c>
      <c r="C74" s="15">
        <v>25123</v>
      </c>
      <c r="D74" s="15">
        <v>35922</v>
      </c>
      <c r="E74" s="15">
        <v>35922</v>
      </c>
      <c r="F74" s="16">
        <f t="shared" si="2"/>
        <v>99.99999999999999</v>
      </c>
    </row>
    <row r="75" spans="1:6" ht="24.75" customHeight="1">
      <c r="A75" s="45"/>
      <c r="B75" s="31" t="s">
        <v>65</v>
      </c>
      <c r="C75" s="15"/>
      <c r="D75" s="15">
        <v>250000</v>
      </c>
      <c r="E75" s="15">
        <v>245754</v>
      </c>
      <c r="F75" s="16">
        <f t="shared" si="2"/>
        <v>98.3016</v>
      </c>
    </row>
    <row r="76" spans="1:6" ht="24.75" customHeight="1">
      <c r="A76" s="13">
        <v>851</v>
      </c>
      <c r="B76" s="17" t="s">
        <v>14</v>
      </c>
      <c r="C76" s="18"/>
      <c r="D76" s="18"/>
      <c r="E76" s="18"/>
      <c r="F76" s="19"/>
    </row>
    <row r="77" spans="1:6" ht="12.75">
      <c r="A77" s="45"/>
      <c r="B77" s="14" t="s">
        <v>6</v>
      </c>
      <c r="C77" s="15"/>
      <c r="D77" s="15"/>
      <c r="E77" s="15"/>
      <c r="F77" s="16"/>
    </row>
    <row r="78" spans="1:6" ht="24.75" customHeight="1">
      <c r="A78" s="45"/>
      <c r="B78" s="31" t="s">
        <v>66</v>
      </c>
      <c r="C78" s="15"/>
      <c r="D78" s="15"/>
      <c r="E78" s="15"/>
      <c r="F78" s="16"/>
    </row>
    <row r="79" spans="1:6" ht="12.75">
      <c r="A79" s="13">
        <v>853</v>
      </c>
      <c r="B79" s="17" t="s">
        <v>15</v>
      </c>
      <c r="C79" s="18">
        <f>SUM(C81)</f>
        <v>1500</v>
      </c>
      <c r="D79" s="18">
        <f>SUM(D81:D84)</f>
        <v>69707</v>
      </c>
      <c r="E79" s="18">
        <f>SUM(E81:E84)</f>
        <v>69955</v>
      </c>
      <c r="F79" s="19">
        <f>E79/D79%</f>
        <v>100.35577488630983</v>
      </c>
    </row>
    <row r="80" spans="1:6" ht="12.75">
      <c r="A80" s="45"/>
      <c r="B80" s="14" t="s">
        <v>6</v>
      </c>
      <c r="C80" s="15"/>
      <c r="D80" s="15"/>
      <c r="E80" s="15"/>
      <c r="F80" s="16"/>
    </row>
    <row r="81" spans="1:6" ht="24.75" customHeight="1">
      <c r="A81" s="45"/>
      <c r="B81" s="31" t="s">
        <v>67</v>
      </c>
      <c r="C81" s="15">
        <v>1500</v>
      </c>
      <c r="D81" s="15">
        <v>1500</v>
      </c>
      <c r="E81" s="15">
        <v>1605</v>
      </c>
      <c r="F81" s="16">
        <f aca="true" t="shared" si="3" ref="F81:F87">E81/D81%</f>
        <v>107</v>
      </c>
    </row>
    <row r="82" spans="1:6" ht="24.75" customHeight="1">
      <c r="A82" s="45"/>
      <c r="B82" s="31" t="s">
        <v>64</v>
      </c>
      <c r="C82" s="15"/>
      <c r="D82" s="15"/>
      <c r="E82" s="15">
        <v>143</v>
      </c>
      <c r="F82" s="16"/>
    </row>
    <row r="83" spans="1:6" ht="24.75" customHeight="1">
      <c r="A83" s="45"/>
      <c r="B83" s="31" t="s">
        <v>68</v>
      </c>
      <c r="C83" s="15"/>
      <c r="D83" s="15">
        <v>68207</v>
      </c>
      <c r="E83" s="15">
        <v>68207</v>
      </c>
      <c r="F83" s="16">
        <f t="shared" si="3"/>
        <v>99.99999999999999</v>
      </c>
    </row>
    <row r="84" spans="1:6" ht="24.75" customHeight="1">
      <c r="A84" s="45"/>
      <c r="B84" s="31" t="s">
        <v>69</v>
      </c>
      <c r="C84" s="15"/>
      <c r="D84" s="15"/>
      <c r="E84" s="15"/>
      <c r="F84" s="16"/>
    </row>
    <row r="85" spans="1:6" ht="24.75" customHeight="1">
      <c r="A85" s="13">
        <v>854</v>
      </c>
      <c r="B85" s="17" t="s">
        <v>27</v>
      </c>
      <c r="C85" s="18">
        <f>SUM(C86:C87)</f>
        <v>3090</v>
      </c>
      <c r="D85" s="18">
        <f>SUM(D86:D87)</f>
        <v>4769</v>
      </c>
      <c r="E85" s="18">
        <f>SUM(E86:E87)</f>
        <v>8378</v>
      </c>
      <c r="F85" s="19">
        <f t="shared" si="3"/>
        <v>175.67624239882576</v>
      </c>
    </row>
    <row r="86" spans="1:6" ht="24.75" customHeight="1">
      <c r="A86" s="57"/>
      <c r="B86" s="14" t="s">
        <v>28</v>
      </c>
      <c r="C86" s="15"/>
      <c r="D86" s="15"/>
      <c r="E86" s="15">
        <v>3609</v>
      </c>
      <c r="F86" s="16"/>
    </row>
    <row r="87" spans="1:6" ht="24.75" customHeight="1">
      <c r="A87" s="47"/>
      <c r="B87" s="14" t="s">
        <v>87</v>
      </c>
      <c r="C87" s="15">
        <v>3090</v>
      </c>
      <c r="D87" s="15">
        <v>4769</v>
      </c>
      <c r="E87" s="15">
        <v>4769</v>
      </c>
      <c r="F87" s="16">
        <f t="shared" si="3"/>
        <v>100</v>
      </c>
    </row>
    <row r="88" spans="1:6" ht="12.75">
      <c r="A88" s="45">
        <v>921</v>
      </c>
      <c r="B88" s="46" t="s">
        <v>16</v>
      </c>
      <c r="C88" s="42">
        <f>SUM(C91,C92,C93)</f>
        <v>3600</v>
      </c>
      <c r="D88" s="62">
        <f>SUM(D91,D92,D93)</f>
        <v>3600</v>
      </c>
      <c r="E88" s="42">
        <f>SUM(E91,E92,E93)</f>
        <v>2387</v>
      </c>
      <c r="F88" s="43">
        <f>E88/D88%</f>
        <v>66.30555555555556</v>
      </c>
    </row>
    <row r="89" spans="1:6" ht="12.75">
      <c r="A89" s="45"/>
      <c r="B89" s="46"/>
      <c r="C89" s="42"/>
      <c r="D89" s="63"/>
      <c r="E89" s="42"/>
      <c r="F89" s="43"/>
    </row>
    <row r="90" spans="1:6" ht="12.75">
      <c r="A90" s="45"/>
      <c r="B90" s="14" t="s">
        <v>6</v>
      </c>
      <c r="C90" s="15"/>
      <c r="D90" s="15"/>
      <c r="E90" s="15"/>
      <c r="F90" s="16"/>
    </row>
    <row r="91" spans="1:6" ht="24.75" customHeight="1">
      <c r="A91" s="45"/>
      <c r="B91" s="31" t="s">
        <v>70</v>
      </c>
      <c r="C91" s="15"/>
      <c r="D91" s="15"/>
      <c r="E91" s="15">
        <v>217</v>
      </c>
      <c r="F91" s="16"/>
    </row>
    <row r="92" spans="1:6" ht="24.75" customHeight="1">
      <c r="A92" s="45"/>
      <c r="B92" s="31" t="s">
        <v>36</v>
      </c>
      <c r="C92" s="15">
        <v>600</v>
      </c>
      <c r="D92" s="15">
        <v>600</v>
      </c>
      <c r="E92" s="15">
        <v>450</v>
      </c>
      <c r="F92" s="16">
        <f>E92/D92%</f>
        <v>75</v>
      </c>
    </row>
    <row r="93" spans="1:6" ht="24.75" customHeight="1">
      <c r="A93" s="45"/>
      <c r="B93" s="31" t="s">
        <v>71</v>
      </c>
      <c r="C93" s="15">
        <v>3000</v>
      </c>
      <c r="D93" s="15">
        <v>3000</v>
      </c>
      <c r="E93" s="15">
        <v>1720</v>
      </c>
      <c r="F93" s="16">
        <f>E93/D93%</f>
        <v>57.333333333333336</v>
      </c>
    </row>
    <row r="94" spans="1:6" ht="12.75">
      <c r="A94" s="13">
        <v>926</v>
      </c>
      <c r="B94" s="17" t="s">
        <v>88</v>
      </c>
      <c r="C94" s="18">
        <f>SUM(C95)</f>
        <v>0</v>
      </c>
      <c r="D94" s="15"/>
      <c r="E94" s="18">
        <f>SUM(E95)</f>
        <v>4779</v>
      </c>
      <c r="F94" s="16"/>
    </row>
    <row r="95" spans="1:6" ht="12.75">
      <c r="A95" s="13"/>
      <c r="B95" s="36" t="s">
        <v>89</v>
      </c>
      <c r="C95" s="15"/>
      <c r="D95" s="15"/>
      <c r="E95" s="15">
        <v>4779</v>
      </c>
      <c r="F95" s="16"/>
    </row>
    <row r="96" spans="1:6" ht="12.75">
      <c r="A96" s="48" t="s">
        <v>17</v>
      </c>
      <c r="B96" s="48"/>
      <c r="C96" s="18">
        <f>C94+C88+C85+C79+C68+C63+C39+C30+C22+C17+C10+C60</f>
        <v>10363810</v>
      </c>
      <c r="D96" s="18">
        <f>D94+D88+D85+D79+D68+D63+D39+D30+D22+D17+D10+D60</f>
        <v>11539327</v>
      </c>
      <c r="E96" s="18">
        <f>E94+E88+E85+E79+E68+E63+E39+E30+E22+E17+E10+E60</f>
        <v>11272125</v>
      </c>
      <c r="F96" s="19">
        <f>E96/D96%</f>
        <v>97.68442301704422</v>
      </c>
    </row>
    <row r="97" spans="1:6" ht="15.75">
      <c r="A97" s="49"/>
      <c r="B97" s="50"/>
      <c r="C97" s="50"/>
      <c r="D97" s="50"/>
      <c r="E97" s="50"/>
      <c r="F97" s="51"/>
    </row>
    <row r="98" spans="1:6" ht="12.75">
      <c r="A98" s="52" t="s">
        <v>18</v>
      </c>
      <c r="B98" s="53"/>
      <c r="C98" s="53"/>
      <c r="D98" s="53"/>
      <c r="E98" s="53"/>
      <c r="F98" s="54"/>
    </row>
    <row r="99" spans="1:6" ht="12.75">
      <c r="A99" s="13">
        <v>710</v>
      </c>
      <c r="B99" s="17" t="s">
        <v>19</v>
      </c>
      <c r="C99" s="18">
        <f>C101</f>
        <v>15000</v>
      </c>
      <c r="D99" s="18">
        <f>D101</f>
        <v>15000</v>
      </c>
      <c r="E99" s="18">
        <f>E101</f>
        <v>15000</v>
      </c>
      <c r="F99" s="19"/>
    </row>
    <row r="100" spans="1:6" ht="12.75">
      <c r="A100" s="45"/>
      <c r="B100" s="14" t="s">
        <v>6</v>
      </c>
      <c r="C100" s="15"/>
      <c r="D100" s="15"/>
      <c r="E100" s="21"/>
      <c r="F100" s="22"/>
    </row>
    <row r="101" spans="1:6" ht="49.5" customHeight="1">
      <c r="A101" s="57"/>
      <c r="B101" s="30" t="s">
        <v>35</v>
      </c>
      <c r="C101" s="23">
        <v>15000</v>
      </c>
      <c r="D101" s="23">
        <v>15000</v>
      </c>
      <c r="E101" s="23">
        <v>15000</v>
      </c>
      <c r="F101" s="24"/>
    </row>
    <row r="102" spans="1:6" ht="24.75" customHeight="1">
      <c r="A102" s="13">
        <v>754</v>
      </c>
      <c r="B102" s="17" t="s">
        <v>90</v>
      </c>
      <c r="C102" s="18">
        <f>C103</f>
        <v>0</v>
      </c>
      <c r="D102" s="18">
        <f>D103</f>
        <v>9207</v>
      </c>
      <c r="E102" s="18">
        <f>E103</f>
        <v>9207</v>
      </c>
      <c r="F102" s="19"/>
    </row>
    <row r="103" spans="1:6" ht="24.75" customHeight="1">
      <c r="A103" s="13"/>
      <c r="B103" s="36" t="s">
        <v>91</v>
      </c>
      <c r="C103" s="15"/>
      <c r="D103" s="15">
        <v>9207</v>
      </c>
      <c r="E103" s="15">
        <v>9207</v>
      </c>
      <c r="F103" s="16"/>
    </row>
    <row r="104" spans="1:6" ht="12.75">
      <c r="A104" s="25"/>
      <c r="B104" s="26"/>
      <c r="C104" s="27"/>
      <c r="D104" s="27"/>
      <c r="E104" s="27"/>
      <c r="F104" s="28"/>
    </row>
    <row r="105" spans="1:6" ht="12.75">
      <c r="A105" s="47" t="s">
        <v>20</v>
      </c>
      <c r="B105" s="47"/>
      <c r="C105" s="47"/>
      <c r="D105" s="47"/>
      <c r="E105" s="47"/>
      <c r="F105" s="47"/>
    </row>
    <row r="106" spans="1:6" ht="12.75">
      <c r="A106" s="13">
        <v>750</v>
      </c>
      <c r="B106" s="17" t="s">
        <v>9</v>
      </c>
      <c r="C106" s="18">
        <f>C108</f>
        <v>55724</v>
      </c>
      <c r="D106" s="18">
        <f>D108</f>
        <v>64724</v>
      </c>
      <c r="E106" s="18">
        <f>E108</f>
        <v>64724</v>
      </c>
      <c r="F106" s="19"/>
    </row>
    <row r="107" spans="1:6" ht="12.75">
      <c r="A107" s="45"/>
      <c r="B107" s="14" t="s">
        <v>6</v>
      </c>
      <c r="C107" s="15"/>
      <c r="D107" s="15"/>
      <c r="E107" s="15"/>
      <c r="F107" s="22"/>
    </row>
    <row r="108" spans="1:6" ht="49.5" customHeight="1">
      <c r="A108" s="45"/>
      <c r="B108" s="31" t="s">
        <v>72</v>
      </c>
      <c r="C108" s="15">
        <v>55724</v>
      </c>
      <c r="D108" s="15">
        <v>64724</v>
      </c>
      <c r="E108" s="15">
        <v>64724</v>
      </c>
      <c r="F108" s="16"/>
    </row>
    <row r="109" spans="1:6" ht="12.75">
      <c r="A109" s="45">
        <v>751</v>
      </c>
      <c r="B109" s="46" t="s">
        <v>21</v>
      </c>
      <c r="C109" s="42">
        <f>C114</f>
        <v>1419</v>
      </c>
      <c r="D109" s="42">
        <f>D114</f>
        <v>23121</v>
      </c>
      <c r="E109" s="42">
        <f>E114</f>
        <v>22713</v>
      </c>
      <c r="F109" s="43"/>
    </row>
    <row r="110" spans="1:6" ht="12.75">
      <c r="A110" s="45"/>
      <c r="B110" s="46"/>
      <c r="C110" s="42"/>
      <c r="D110" s="42"/>
      <c r="E110" s="42"/>
      <c r="F110" s="43"/>
    </row>
    <row r="111" spans="1:6" ht="12.75">
      <c r="A111" s="45"/>
      <c r="B111" s="46"/>
      <c r="C111" s="42"/>
      <c r="D111" s="42"/>
      <c r="E111" s="42"/>
      <c r="F111" s="43"/>
    </row>
    <row r="112" spans="1:6" ht="12.75">
      <c r="A112" s="45"/>
      <c r="B112" s="46"/>
      <c r="C112" s="42"/>
      <c r="D112" s="42"/>
      <c r="E112" s="42"/>
      <c r="F112" s="43"/>
    </row>
    <row r="113" spans="1:6" ht="12.75">
      <c r="A113" s="45"/>
      <c r="B113" s="14" t="s">
        <v>6</v>
      </c>
      <c r="C113" s="15"/>
      <c r="D113" s="15"/>
      <c r="E113" s="15"/>
      <c r="F113" s="22"/>
    </row>
    <row r="114" spans="1:6" ht="49.5" customHeight="1">
      <c r="A114" s="45"/>
      <c r="B114" s="31" t="s">
        <v>72</v>
      </c>
      <c r="C114" s="15">
        <v>1419</v>
      </c>
      <c r="D114" s="15">
        <v>23121</v>
      </c>
      <c r="E114" s="15">
        <v>22713</v>
      </c>
      <c r="F114" s="16"/>
    </row>
    <row r="115" spans="1:6" ht="12.75">
      <c r="A115" s="45">
        <v>801</v>
      </c>
      <c r="B115" s="46" t="s">
        <v>13</v>
      </c>
      <c r="C115" s="42">
        <f>C118</f>
        <v>0</v>
      </c>
      <c r="D115" s="42">
        <f>D118</f>
        <v>3304</v>
      </c>
      <c r="E115" s="42">
        <f>E118</f>
        <v>3304</v>
      </c>
      <c r="F115" s="43"/>
    </row>
    <row r="116" spans="1:6" ht="12.75">
      <c r="A116" s="45"/>
      <c r="B116" s="46"/>
      <c r="C116" s="42"/>
      <c r="D116" s="42"/>
      <c r="E116" s="42"/>
      <c r="F116" s="43"/>
    </row>
    <row r="117" spans="1:6" ht="12.75">
      <c r="A117" s="45"/>
      <c r="B117" s="14" t="s">
        <v>6</v>
      </c>
      <c r="C117" s="15"/>
      <c r="D117" s="15"/>
      <c r="E117" s="15"/>
      <c r="F117" s="16"/>
    </row>
    <row r="118" spans="1:6" ht="49.5" customHeight="1">
      <c r="A118" s="45"/>
      <c r="B118" s="31" t="s">
        <v>72</v>
      </c>
      <c r="C118" s="15"/>
      <c r="D118" s="15">
        <v>3304</v>
      </c>
      <c r="E118" s="15">
        <v>3304</v>
      </c>
      <c r="F118" s="16"/>
    </row>
    <row r="119" spans="1:6" ht="12.75">
      <c r="A119" s="13">
        <v>853</v>
      </c>
      <c r="B119" s="17" t="s">
        <v>15</v>
      </c>
      <c r="C119" s="18">
        <f>C121</f>
        <v>422455</v>
      </c>
      <c r="D119" s="18">
        <f>D121</f>
        <v>399259</v>
      </c>
      <c r="E119" s="18">
        <f>E121</f>
        <v>399143</v>
      </c>
      <c r="F119" s="19"/>
    </row>
    <row r="120" spans="1:6" ht="12.75">
      <c r="A120" s="45"/>
      <c r="B120" s="14" t="s">
        <v>6</v>
      </c>
      <c r="C120" s="15"/>
      <c r="D120" s="15"/>
      <c r="E120" s="15"/>
      <c r="F120" s="16"/>
    </row>
    <row r="121" spans="1:6" ht="49.5" customHeight="1">
      <c r="A121" s="45"/>
      <c r="B121" s="31" t="s">
        <v>72</v>
      </c>
      <c r="C121" s="15">
        <v>422455</v>
      </c>
      <c r="D121" s="15">
        <v>399259</v>
      </c>
      <c r="E121" s="15">
        <v>399143</v>
      </c>
      <c r="F121" s="16"/>
    </row>
    <row r="122" spans="1:6" ht="12.75">
      <c r="A122" s="45">
        <v>900</v>
      </c>
      <c r="B122" s="46" t="s">
        <v>22</v>
      </c>
      <c r="C122" s="42">
        <f>C125</f>
        <v>175000</v>
      </c>
      <c r="D122" s="42">
        <f>D125</f>
        <v>176100</v>
      </c>
      <c r="E122" s="42">
        <f>E125</f>
        <v>176100</v>
      </c>
      <c r="F122" s="43"/>
    </row>
    <row r="123" spans="1:6" ht="12.75">
      <c r="A123" s="45"/>
      <c r="B123" s="46"/>
      <c r="C123" s="42"/>
      <c r="D123" s="42"/>
      <c r="E123" s="42"/>
      <c r="F123" s="43"/>
    </row>
    <row r="124" spans="1:6" ht="12.75">
      <c r="A124" s="45"/>
      <c r="B124" s="14" t="s">
        <v>6</v>
      </c>
      <c r="C124" s="15"/>
      <c r="D124" s="15"/>
      <c r="E124" s="15"/>
      <c r="F124" s="22"/>
    </row>
    <row r="125" spans="1:6" ht="49.5" customHeight="1">
      <c r="A125" s="45"/>
      <c r="B125" s="31" t="s">
        <v>72</v>
      </c>
      <c r="C125" s="15">
        <v>175000</v>
      </c>
      <c r="D125" s="15">
        <v>176100</v>
      </c>
      <c r="E125" s="15">
        <v>176100</v>
      </c>
      <c r="F125" s="16"/>
    </row>
    <row r="126" spans="1:6" ht="49.5" customHeight="1">
      <c r="A126" s="13"/>
      <c r="B126" s="31" t="s">
        <v>73</v>
      </c>
      <c r="C126" s="15"/>
      <c r="D126" s="15"/>
      <c r="E126" s="15"/>
      <c r="F126" s="16"/>
    </row>
    <row r="127" spans="1:6" ht="12.75">
      <c r="A127" s="44" t="s">
        <v>23</v>
      </c>
      <c r="B127" s="44"/>
      <c r="C127" s="42">
        <f>SUM(C106,C109,C115,C121,C122)</f>
        <v>654598</v>
      </c>
      <c r="D127" s="42">
        <f>SUM(D106,D109,D115,D121,D122)</f>
        <v>666508</v>
      </c>
      <c r="E127" s="42">
        <f>SUM(E106,E109,E115,E121,E122)</f>
        <v>665984</v>
      </c>
      <c r="F127" s="43"/>
    </row>
    <row r="128" spans="1:6" ht="12.75">
      <c r="A128" s="44"/>
      <c r="B128" s="44"/>
      <c r="C128" s="42"/>
      <c r="D128" s="42"/>
      <c r="E128" s="42"/>
      <c r="F128" s="43"/>
    </row>
    <row r="129" spans="1:6" ht="12.75">
      <c r="A129" s="44"/>
      <c r="B129" s="44"/>
      <c r="C129" s="42"/>
      <c r="D129" s="42"/>
      <c r="E129" s="42"/>
      <c r="F129" s="43"/>
    </row>
    <row r="130" spans="1:6" ht="12.75">
      <c r="A130" s="44" t="s">
        <v>24</v>
      </c>
      <c r="B130" s="44"/>
      <c r="C130" s="42">
        <f>C127+C99+C96+C102</f>
        <v>11033408</v>
      </c>
      <c r="D130" s="42">
        <f>D127+D99+D96+D102</f>
        <v>12230042</v>
      </c>
      <c r="E130" s="42">
        <f>E127+E99+E96+E102</f>
        <v>11962316</v>
      </c>
      <c r="F130" s="43"/>
    </row>
    <row r="131" spans="1:6" ht="12.75">
      <c r="A131" s="44"/>
      <c r="B131" s="44"/>
      <c r="C131" s="42"/>
      <c r="D131" s="42"/>
      <c r="E131" s="42"/>
      <c r="F131" s="43"/>
    </row>
    <row r="132" spans="1:6" ht="12.75">
      <c r="A132" s="44"/>
      <c r="B132" s="44"/>
      <c r="C132" s="42"/>
      <c r="D132" s="42"/>
      <c r="E132" s="42"/>
      <c r="F132" s="43"/>
    </row>
    <row r="133" spans="1:6" ht="12.75">
      <c r="A133" s="55" t="s">
        <v>29</v>
      </c>
      <c r="B133" s="56"/>
      <c r="C133" s="38">
        <f>C135</f>
        <v>933000</v>
      </c>
      <c r="D133" s="38">
        <f>SUM(D134,D135)</f>
        <v>340393</v>
      </c>
      <c r="E133" s="38">
        <f>SUM(E134,E135)</f>
        <v>240393</v>
      </c>
      <c r="F133" s="29"/>
    </row>
    <row r="134" spans="1:6" ht="12.75">
      <c r="A134" s="55" t="s">
        <v>30</v>
      </c>
      <c r="B134" s="56"/>
      <c r="C134" s="2"/>
      <c r="D134" s="2">
        <v>40393</v>
      </c>
      <c r="E134" s="2">
        <v>40393</v>
      </c>
      <c r="F134" s="3"/>
    </row>
    <row r="135" spans="1:6" ht="12.75">
      <c r="A135" s="59" t="s">
        <v>31</v>
      </c>
      <c r="B135" s="60"/>
      <c r="C135" s="2">
        <v>933000</v>
      </c>
      <c r="D135" s="2">
        <v>300000</v>
      </c>
      <c r="E135" s="2">
        <v>200000</v>
      </c>
      <c r="F135" s="4"/>
    </row>
    <row r="136" spans="1:6" ht="12.75">
      <c r="A136" s="55" t="s">
        <v>32</v>
      </c>
      <c r="B136" s="56"/>
      <c r="C136" s="2">
        <f>C130+C133</f>
        <v>11966408</v>
      </c>
      <c r="D136" s="2">
        <f>D130+D133</f>
        <v>12570435</v>
      </c>
      <c r="E136" s="2">
        <f>E130+E133</f>
        <v>12202709</v>
      </c>
      <c r="F136" s="3"/>
    </row>
  </sheetData>
  <mergeCells count="80">
    <mergeCell ref="D1:E1"/>
    <mergeCell ref="A7:A8"/>
    <mergeCell ref="B7:B8"/>
    <mergeCell ref="C7:C8"/>
    <mergeCell ref="D7:D8"/>
    <mergeCell ref="E7:E8"/>
    <mergeCell ref="F7:F8"/>
    <mergeCell ref="A11:A16"/>
    <mergeCell ref="A18:A21"/>
    <mergeCell ref="A23:A28"/>
    <mergeCell ref="A31:A34"/>
    <mergeCell ref="A35:A36"/>
    <mergeCell ref="B35:B36"/>
    <mergeCell ref="C35:C36"/>
    <mergeCell ref="D35:D36"/>
    <mergeCell ref="E35:E36"/>
    <mergeCell ref="F35:F36"/>
    <mergeCell ref="A37:A38"/>
    <mergeCell ref="F38:F39"/>
    <mergeCell ref="A39:A41"/>
    <mergeCell ref="B39:B41"/>
    <mergeCell ref="C39:C41"/>
    <mergeCell ref="D39:D41"/>
    <mergeCell ref="E39:E41"/>
    <mergeCell ref="F40:F41"/>
    <mergeCell ref="A42:A58"/>
    <mergeCell ref="A64:A67"/>
    <mergeCell ref="A69:A75"/>
    <mergeCell ref="A77:A78"/>
    <mergeCell ref="A80:A84"/>
    <mergeCell ref="A86:A87"/>
    <mergeCell ref="A88:A89"/>
    <mergeCell ref="F88:F89"/>
    <mergeCell ref="A90:A93"/>
    <mergeCell ref="A96:B96"/>
    <mergeCell ref="A97:F97"/>
    <mergeCell ref="B88:B89"/>
    <mergeCell ref="C88:C89"/>
    <mergeCell ref="D88:D89"/>
    <mergeCell ref="E88:E89"/>
    <mergeCell ref="D109:D112"/>
    <mergeCell ref="A98:F98"/>
    <mergeCell ref="A100:A101"/>
    <mergeCell ref="A105:F105"/>
    <mergeCell ref="A107:A108"/>
    <mergeCell ref="E109:E112"/>
    <mergeCell ref="F109:F112"/>
    <mergeCell ref="D115:D116"/>
    <mergeCell ref="E115:E116"/>
    <mergeCell ref="F115:F116"/>
    <mergeCell ref="A109:A112"/>
    <mergeCell ref="A113:A114"/>
    <mergeCell ref="A115:A116"/>
    <mergeCell ref="B115:B116"/>
    <mergeCell ref="C115:C116"/>
    <mergeCell ref="B109:B112"/>
    <mergeCell ref="C109:C112"/>
    <mergeCell ref="A117:A118"/>
    <mergeCell ref="A120:A121"/>
    <mergeCell ref="A122:A123"/>
    <mergeCell ref="B122:B123"/>
    <mergeCell ref="C122:C123"/>
    <mergeCell ref="D122:D123"/>
    <mergeCell ref="E122:E123"/>
    <mergeCell ref="F122:F123"/>
    <mergeCell ref="A124:A125"/>
    <mergeCell ref="A127:B129"/>
    <mergeCell ref="C127:C129"/>
    <mergeCell ref="D127:D129"/>
    <mergeCell ref="E127:E129"/>
    <mergeCell ref="F127:F129"/>
    <mergeCell ref="A130:B132"/>
    <mergeCell ref="C130:C132"/>
    <mergeCell ref="D130:D132"/>
    <mergeCell ref="E130:E132"/>
    <mergeCell ref="F130:F132"/>
    <mergeCell ref="A133:B133"/>
    <mergeCell ref="A134:B134"/>
    <mergeCell ref="A135:B135"/>
    <mergeCell ref="A136:B1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UMIG PILICA</cp:lastModifiedBy>
  <cp:lastPrinted>2006-03-20T09:43:45Z</cp:lastPrinted>
  <dcterms:created xsi:type="dcterms:W3CDTF">2003-03-04T12:24:41Z</dcterms:created>
  <dcterms:modified xsi:type="dcterms:W3CDTF">2006-05-04T11:22:48Z</dcterms:modified>
  <cp:category/>
  <cp:version/>
  <cp:contentType/>
  <cp:contentStatus/>
</cp:coreProperties>
</file>